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2060" activeTab="0"/>
  </bookViews>
  <sheets>
    <sheet name="Tabulka evidence čerpání NP" sheetId="1" r:id="rId1"/>
    <sheet name="Tabulka osobních nákladů" sheetId="2" r:id="rId2"/>
  </sheets>
  <definedNames>
    <definedName name="_xlnm.Print_Titles" localSheetId="0">'Tabulka evidence čerpání NP'!$23:$24</definedName>
    <definedName name="_xlnm.Print_Area" localSheetId="0">'Tabulka evidence čerpání NP'!$B$10:$K$171</definedName>
    <definedName name="_xlnm.Print_Area" localSheetId="1">'Tabulka osobních nákladů'!$A$1:$W$66</definedName>
  </definedNames>
  <calcPr fullCalcOnLoad="1"/>
</workbook>
</file>

<file path=xl/comments1.xml><?xml version="1.0" encoding="utf-8"?>
<comments xmlns="http://schemas.openxmlformats.org/spreadsheetml/2006/main">
  <authors>
    <author>...</author>
    <author>jana hlavackova</author>
    <author>Jana Hlaváčková</author>
    <author>Hlaváčková Jana</author>
  </authors>
  <commentList>
    <comment ref="B25" authorId="0">
      <text>
        <r>
          <rPr>
            <sz val="9"/>
            <rFont val="Tahoma"/>
            <family val="2"/>
          </rPr>
          <t xml:space="preserve">
Příjemce přesně opíše názvy položek z položkového rozpočtu včetně poznámek (tj.přesné texty přímo z tabulky položkového rozpočtu uvedeného v Žádosti nebo v Dodatku k Žádosti
</t>
        </r>
      </text>
    </comment>
    <comment ref="C25" authorId="0">
      <text>
        <r>
          <rPr>
            <sz val="9"/>
            <rFont val="Tahoma"/>
            <family val="2"/>
          </rPr>
          <t xml:space="preserve">
Příjemce přesně opíše výše částek, které rozpočtoval v tabulce položkového rozpočtu v Žádosti nebo v Dodatku k žádosti. Zapisuje je ve tvaru 12345,50 bez použití tex.znaků ,- nebo. nebo Kč nebo mezer a pro oddělení deset.míst používá ,
</t>
        </r>
      </text>
    </comment>
    <comment ref="H24" authorId="0">
      <text>
        <r>
          <rPr>
            <sz val="9"/>
            <rFont val="Tahoma"/>
            <family val="2"/>
          </rPr>
          <t xml:space="preserve">
Součet částek všech úhrad musí souhlasit se součtem  částek všech zapsaných faktur
</t>
        </r>
      </text>
    </comment>
    <comment ref="I39" authorId="0">
      <text>
        <r>
          <rPr>
            <sz val="9"/>
            <rFont val="Tahoma"/>
            <family val="2"/>
          </rPr>
          <t xml:space="preserve">
Celková částka  úhrad  faktur a obdob.dokladů za kategorii Osobní náklady, které jsou hrazeny z nadačního příspěvku. Vyplní se automaticky.</t>
        </r>
      </text>
    </comment>
    <comment ref="C87" authorId="0">
      <text>
        <r>
          <rPr>
            <sz val="9"/>
            <rFont val="Tahoma"/>
            <family val="2"/>
          </rPr>
          <t xml:space="preserve">
Celková čáskta rozpočtovaných  nákladů na služby. Vyplní se automaticky
</t>
        </r>
      </text>
    </comment>
    <comment ref="C129" authorId="0">
      <text>
        <r>
          <rPr>
            <sz val="9"/>
            <rFont val="Tahoma"/>
            <family val="2"/>
          </rPr>
          <t xml:space="preserve">
Celková čáskta rozpočtovaných ostatních provozních a finančních nákladů. Vyplní se automaticky
</t>
        </r>
      </text>
    </comment>
    <comment ref="C143" authorId="0">
      <text>
        <r>
          <rPr>
            <sz val="9"/>
            <rFont val="Tahoma"/>
            <family val="2"/>
          </rPr>
          <t xml:space="preserve">
Celková částka za položkový rozpočet dle Žádosti/Dodatku k žádosti.Výše musí být shodná s výší schváleného nadačního příspěvku
</t>
        </r>
      </text>
    </comment>
    <comment ref="I143" authorId="0">
      <text>
        <r>
          <rPr>
            <sz val="9"/>
            <rFont val="Tahoma"/>
            <family val="2"/>
          </rPr>
          <t xml:space="preserve">
Celková částka všech úhrad  faktur a obdob.dokladů, které jsou hrazeny z nadačního příspěvku. Výše částky musí být shodná s výší schváleného nadačního příspěvku
</t>
        </r>
      </text>
    </comment>
    <comment ref="J143" authorId="0">
      <text>
        <r>
          <rPr>
            <sz val="9"/>
            <rFont val="Tahoma"/>
            <family val="2"/>
          </rPr>
          <t xml:space="preserve">
Celková částka všech úhrad  faktur a obdob.dokladů, které jsou hrazeny z vlastních zdrojů příjemce.</t>
        </r>
      </text>
    </comment>
    <comment ref="K143" authorId="0">
      <text>
        <r>
          <rPr>
            <sz val="9"/>
            <rFont val="Tahoma"/>
            <family val="2"/>
          </rPr>
          <t xml:space="preserve">
Celková částka všech úhrad  faktur a obdob.dokladů, které jsou hrazeny z jiných zdrojů příjemce.</t>
        </r>
      </text>
    </comment>
    <comment ref="K12" authorId="0">
      <text>
        <r>
          <rPr>
            <sz val="9"/>
            <rFont val="Tahoma"/>
            <family val="2"/>
          </rPr>
          <t xml:space="preserve">Příjemce přesně zapisuje výši schváleného NP dle Smlouvy. Zapisuje ji ve tvaru 12345,50 bez použití tex.znaků ,- nebo. nebo Kč nebo mezer a pro oddělení deset.míst používá ,
</t>
        </r>
      </text>
    </comment>
    <comment ref="C40" authorId="0">
      <text>
        <r>
          <rPr>
            <sz val="9"/>
            <rFont val="Tahoma"/>
            <family val="2"/>
          </rPr>
          <t xml:space="preserve">
Celková čáskta rozpočtovaných materiálových nákladů. Vyplní se automaticky
</t>
        </r>
      </text>
    </comment>
    <comment ref="C26" authorId="0">
      <text>
        <r>
          <rPr>
            <sz val="9"/>
            <rFont val="Tahoma"/>
            <family val="2"/>
          </rPr>
          <t xml:space="preserve">
Celková čáskta rozpočtovaných osobních nákladů. Vyplní se automaticky
</t>
        </r>
      </text>
    </comment>
    <comment ref="D23" authorId="1">
      <text>
        <r>
          <rPr>
            <b/>
            <sz val="8"/>
            <rFont val="Tahoma"/>
            <family val="2"/>
          </rPr>
          <t>jana hlavackova:</t>
        </r>
        <r>
          <rPr>
            <sz val="8"/>
            <rFont val="Tahoma"/>
            <family val="2"/>
          </rPr>
          <t xml:space="preserve">
</t>
        </r>
        <r>
          <rPr>
            <sz val="9"/>
            <rFont val="Tahoma"/>
            <family val="2"/>
          </rPr>
          <t>Doporučujeme, seznámit se předem se způsobem dokladování vyúčtování a jinými omezeními uvedenými v souboru Jak vyplnit Závěrečnou hodnotící zprávu a Tabulku evidence čerpání</t>
        </r>
      </text>
    </comment>
    <comment ref="D24" authorId="2">
      <text>
        <r>
          <rPr>
            <b/>
            <sz val="8"/>
            <rFont val="Tahoma"/>
            <family val="2"/>
          </rPr>
          <t>Jana Hlaváčková:</t>
        </r>
        <r>
          <rPr>
            <sz val="8"/>
            <rFont val="Tahoma"/>
            <family val="2"/>
          </rPr>
          <t xml:space="preserve">
</t>
        </r>
        <r>
          <rPr>
            <sz val="9"/>
            <rFont val="Tahoma"/>
            <family val="2"/>
          </rPr>
          <t>Předpisem se rozumí daňové doklady, smlouvy a obdobné dokumenty, na základě kterých byly náklady uhrazeny</t>
        </r>
      </text>
    </comment>
    <comment ref="B23" authorId="2">
      <text>
        <r>
          <rPr>
            <b/>
            <sz val="8"/>
            <rFont val="Tahoma"/>
            <family val="2"/>
          </rPr>
          <t>Jana Hlaváčková:</t>
        </r>
        <r>
          <rPr>
            <sz val="8"/>
            <rFont val="Tahoma"/>
            <family val="2"/>
          </rPr>
          <t xml:space="preserve">
</t>
        </r>
        <r>
          <rPr>
            <sz val="9"/>
            <rFont val="Tahoma"/>
            <family val="2"/>
          </rPr>
          <t>Příjemce přesně opíše rozpočet ze Žádosti nebo z Dodatku k Žádosti</t>
        </r>
      </text>
    </comment>
    <comment ref="J39" authorId="0">
      <text>
        <r>
          <rPr>
            <sz val="9"/>
            <rFont val="Tahoma"/>
            <family val="2"/>
          </rPr>
          <t xml:space="preserve">
Celková částka  úhrad  faktur a obdob.dokladů za kategorii Osobní náklady, které jsou hrazeny z vlastních zdrojů příjemce. Vyplní se automaticky.</t>
        </r>
      </text>
    </comment>
    <comment ref="I86" authorId="0">
      <text>
        <r>
          <rPr>
            <sz val="9"/>
            <rFont val="Tahoma"/>
            <family val="2"/>
          </rPr>
          <t xml:space="preserve">
Celková částka  úhrad  faktur a obdob.dokladů za kategorii Materiálové náklady, které jsou hrazeny z nadačního příspěvku. Vyplní se automaticky.</t>
        </r>
      </text>
    </comment>
    <comment ref="J86" authorId="0">
      <text>
        <r>
          <rPr>
            <sz val="9"/>
            <rFont val="Tahoma"/>
            <family val="2"/>
          </rPr>
          <t xml:space="preserve">
Celková částka  úhrad  faktur a obdob.dokladů za kategorii Materiálové náklady, které jsou hrazeny z vlastních zdrojů příjemce. Vyplní se automaticky.</t>
        </r>
      </text>
    </comment>
    <comment ref="I128" authorId="0">
      <text>
        <r>
          <rPr>
            <sz val="9"/>
            <rFont val="Tahoma"/>
            <family val="2"/>
          </rPr>
          <t xml:space="preserve">
Celková částka  úhrad  faktur a obdob.dokladů za kategorii Služby, které jsou hrazeny z nadačního příspěvku. Vyplní se automaticky.</t>
        </r>
      </text>
    </comment>
    <comment ref="J128" authorId="0">
      <text>
        <r>
          <rPr>
            <sz val="9"/>
            <rFont val="Tahoma"/>
            <family val="2"/>
          </rPr>
          <t xml:space="preserve">
Celková částka  úhrad  faktur a obdob.dokladů za kategorii Služby, které jsou hrazeny z vlastních zdrojů příjemce. Vyplní se automaticky.</t>
        </r>
      </text>
    </comment>
    <comment ref="I142" authorId="0">
      <text>
        <r>
          <rPr>
            <sz val="9"/>
            <rFont val="Tahoma"/>
            <family val="2"/>
          </rPr>
          <t xml:space="preserve">
Celková částka  úhrad  faktur a obdob.dokladů za kategorii Ostatní provozní a finanční náklady, které jsou hrazeny z nadačního příspěvku. Vyplní se automaticky.</t>
        </r>
      </text>
    </comment>
    <comment ref="J142" authorId="0">
      <text>
        <r>
          <rPr>
            <sz val="9"/>
            <rFont val="Tahoma"/>
            <family val="2"/>
          </rPr>
          <t xml:space="preserve">
Celková částka  úhrad  faktur a obdob.dokladů za kategorii Ostatní provozní a finanční náklady, které jsou hrazeny z vlastních zdrojů příjemce. Vyplní se automaticky.</t>
        </r>
      </text>
    </comment>
    <comment ref="G12" authorId="3">
      <text>
        <r>
          <rPr>
            <b/>
            <sz val="9"/>
            <rFont val="Tahoma"/>
            <family val="2"/>
          </rPr>
          <t>Hlaváčková Jana:</t>
        </r>
        <r>
          <rPr>
            <sz val="9"/>
            <rFont val="Tahoma"/>
            <family val="2"/>
          </rPr>
          <t xml:space="preserve">
Informaci najdete přímo ve Smlouvě nebo v Rozhodnutí SR k podané Žádosti o změnu termínu čerpání</t>
        </r>
      </text>
    </comment>
    <comment ref="E15" authorId="3">
      <text>
        <r>
          <rPr>
            <b/>
            <sz val="9"/>
            <rFont val="Tahoma"/>
            <family val="2"/>
          </rPr>
          <t>Hlaváčková Jana:</t>
        </r>
        <r>
          <rPr>
            <sz val="9"/>
            <rFont val="Tahoma"/>
            <family val="2"/>
          </rPr>
          <t xml:space="preserve">
Informaci najdete na poslední straně  vytištěné Žádosti o nadační příspěvek</t>
        </r>
      </text>
    </comment>
    <comment ref="F15" authorId="3">
      <text>
        <r>
          <rPr>
            <b/>
            <sz val="9"/>
            <rFont val="Tahoma"/>
            <family val="2"/>
          </rPr>
          <t>Hlaváčková Jana:</t>
        </r>
        <r>
          <rPr>
            <sz val="9"/>
            <rFont val="Tahoma"/>
            <family val="2"/>
          </rPr>
          <t xml:space="preserve">
Datum podání žádosti najdete na poslední straně vytištěné Žádosti o nadační příspěvek</t>
        </r>
      </text>
    </comment>
    <comment ref="I12" authorId="3">
      <text>
        <r>
          <rPr>
            <b/>
            <sz val="9"/>
            <rFont val="Tahoma"/>
            <family val="2"/>
          </rPr>
          <t>Hlaváčková Jana:</t>
        </r>
        <r>
          <rPr>
            <sz val="9"/>
            <rFont val="Tahoma"/>
            <family val="2"/>
          </rPr>
          <t xml:space="preserve">
Datum, kdy má být ZHZ předložena, najdete přímo ve Smlouvě nebo v Rozhodnutí SR k podané Žádosti o změnu termínu čerpání</t>
        </r>
      </text>
    </comment>
    <comment ref="K142" authorId="3">
      <text>
        <r>
          <rPr>
            <b/>
            <sz val="9"/>
            <rFont val="Tahoma"/>
            <family val="2"/>
          </rPr>
          <t>Hlaváčková Jana:</t>
        </r>
        <r>
          <rPr>
            <sz val="9"/>
            <rFont val="Tahoma"/>
            <family val="2"/>
          </rPr>
          <t xml:space="preserve">
Celková částka  úhrad  faktur a obdob.dokladů za kategorii Ostatní provozní a finanční náklady, které jsou hrazeny z jiných zdrojů příjemce. Vyplní se automaticky.</t>
        </r>
      </text>
    </comment>
    <comment ref="K128" authorId="3">
      <text>
        <r>
          <rPr>
            <b/>
            <sz val="9"/>
            <rFont val="Tahoma"/>
            <family val="2"/>
          </rPr>
          <t>Hlaváčková Jana:</t>
        </r>
        <r>
          <rPr>
            <sz val="9"/>
            <rFont val="Tahoma"/>
            <family val="2"/>
          </rPr>
          <t xml:space="preserve">
Celková částka  úhrad  faktur a obdob.dokladů za kategorii Služby, které jsou hrazeny z jiných zdrojů příjemce. Vyplní se automaticky.</t>
        </r>
      </text>
    </comment>
    <comment ref="K86" authorId="3">
      <text>
        <r>
          <rPr>
            <b/>
            <sz val="9"/>
            <rFont val="Tahoma"/>
            <family val="2"/>
          </rPr>
          <t>Hlaváčková Jana:</t>
        </r>
        <r>
          <rPr>
            <sz val="9"/>
            <rFont val="Tahoma"/>
            <family val="2"/>
          </rPr>
          <t xml:space="preserve">
Celková částka  úhrad  faktur a obdob.dokladů za kategorii Materiálové náklady, které jsou hrazeny z jiných zdrojů příjemce. Vyplní se automaticky.</t>
        </r>
      </text>
    </comment>
    <comment ref="K39" authorId="3">
      <text>
        <r>
          <rPr>
            <b/>
            <sz val="9"/>
            <rFont val="Tahoma"/>
            <family val="2"/>
          </rPr>
          <t>Hlaváčková Jana:</t>
        </r>
        <r>
          <rPr>
            <sz val="9"/>
            <rFont val="Tahoma"/>
            <family val="2"/>
          </rPr>
          <t xml:space="preserve">
Celková částka  úhrad  faktur a obdob.dokladů za kategorii Osobní náklady, které jsou hrazeny z jiných zdrojů příjemce. Vyplní se automaticky.</t>
        </r>
      </text>
    </comment>
    <comment ref="D40" authorId="0">
      <text>
        <r>
          <rPr>
            <sz val="9"/>
            <rFont val="Tahoma"/>
            <family val="2"/>
          </rPr>
          <t xml:space="preserve">
Příjemce uvádí datum zdanitelného plnění faktury nebo datum vystavení pokud není datum zdanitelného plnění, datum podpisu kupní smlouvy apod. ve tvaru dd.mm.rrrr. Nadace ČEZ neakceptuje doklady vystavené před datem podání Žádosti
</t>
        </r>
      </text>
    </comment>
    <comment ref="E40" authorId="0">
      <text>
        <r>
          <rPr>
            <sz val="9"/>
            <rFont val="Tahoma"/>
            <family val="2"/>
          </rPr>
          <t xml:space="preserve">
Příjemce vyplní částky uvedené na účetních dokladech - fakturách vydaných dodavatelem. Zapisuje je ve tvaru 12345,50 bez použití tex.znaků ,- nebo. nebo Kč nebo mezer a pro oddělení deset.míst používá ,čárka
</t>
        </r>
      </text>
    </comment>
    <comment ref="F40" authorId="0">
      <text>
        <r>
          <rPr>
            <sz val="9"/>
            <rFont val="Tahoma"/>
            <family val="2"/>
          </rPr>
          <t xml:space="preserve">
Příjemce uvádí číslo dodavatelské faktury, smlouvy, případně obdobný dokument (např. PS, DPP...),  na základě kterého byly náklady hrazeny
Případně i evidenční číslo v účetnictv příjemce (např.VPD), které oddělí zápisem do dalšího řádku v </t>
        </r>
        <r>
          <rPr>
            <b/>
            <sz val="9"/>
            <rFont val="Tahoma"/>
            <family val="2"/>
          </rPr>
          <t>téže buňce</t>
        </r>
        <r>
          <rPr>
            <sz val="9"/>
            <rFont val="Tahoma"/>
            <family val="2"/>
          </rPr>
          <t xml:space="preserve"> použitím dvojhmatu"Alt"+"Enter"</t>
        </r>
      </text>
    </comment>
    <comment ref="G40" authorId="0">
      <text>
        <r>
          <rPr>
            <sz val="9"/>
            <rFont val="Tahoma"/>
            <family val="2"/>
          </rPr>
          <t xml:space="preserve">
Příjemce uvádí název dodavatele a konkrétní specifikaci nákladu vyfakturované částky. </t>
        </r>
        <r>
          <rPr>
            <i/>
            <sz val="9"/>
            <rFont val="Tahoma"/>
            <family val="2"/>
          </rPr>
          <t>Přikládá  případně i položkový rozpočet či smlouvu apod.</t>
        </r>
      </text>
    </comment>
    <comment ref="H40" authorId="0">
      <text>
        <r>
          <rPr>
            <sz val="9"/>
            <rFont val="Tahoma"/>
            <family val="2"/>
          </rPr>
          <t xml:space="preserve">
Příjemce uvádí datum úhrady faktury, tj.datum odchozí platby dle výpisu z účtu resp. dle VPD ve tvaru dd.mm.rrrr. V případě, že fa byla hrazena vícekrát, je možné tyto datumy zapsat pod sebe do téže buňky dvohjmatem "Alt"+"Enter"</t>
        </r>
      </text>
    </comment>
    <comment ref="I40" authorId="0">
      <text>
        <r>
          <rPr>
            <sz val="9"/>
            <rFont val="Tahoma"/>
            <family val="2"/>
          </rPr>
          <t xml:space="preserve">
Částka, která byla čerpána z nadačního příspěvku, je převedena automaticky ze zapsané faktury. Příjemce zde může částku dle potřeby umenšovat. Upravuje ji ve tvaru 12345,50 bez použití tex.znaků ,- nebo. nebo Kč nebo mezer a pro oddělení deset.míst používá ,čárka
</t>
        </r>
      </text>
    </comment>
    <comment ref="J40" authorId="0">
      <text>
        <r>
          <rPr>
            <sz val="9"/>
            <rFont val="Tahoma"/>
            <family val="2"/>
          </rPr>
          <t xml:space="preserve">
Částka, která byla čerpána z vlastních zdrojů příjemce, je převedena automaticky ze zapsané faktury, pokud příjemce uvede, že zapsaná faktura není hrazena z nadačního příspěvku, tj. ve sloupci "Částka hrazena z nadačního příspěvku" uvede 0,00Kč . 
Příjemce i zde může částku dle potřeby umenšovat. Upravuje ji ve tvaru 12345,50 bez použití tex.znaků ,- nebo. nebo Kč nebo mezer a pro oddělení deset.míst používá ,čárka
</t>
        </r>
      </text>
    </comment>
    <comment ref="K40" authorId="0">
      <text>
        <r>
          <rPr>
            <sz val="9"/>
            <rFont val="Tahoma"/>
            <family val="2"/>
          </rPr>
          <t xml:space="preserve">
Částka, která byla čerpána z jiných zdrojů příjemce, je převedena automaticky ze zapsané faktury, pokud příjemce uvede, že zapsaná faktura není hrazena z nadačního příspěvku, tj. ve sloupci "Částka hrazena z nadačního příspěvku" uvede 0,00Kč  a že není hrazena z vlastních zdrojů, tj. ve sloupci "Částka hrazena z vlastních zdrojů" uvede 0,00Kč 
</t>
        </r>
      </text>
    </comment>
    <comment ref="D87" authorId="0">
      <text>
        <r>
          <rPr>
            <sz val="9"/>
            <rFont val="Tahoma"/>
            <family val="2"/>
          </rPr>
          <t xml:space="preserve">
Příjemce uvádí datum zdanitelného plnění faktury nebo datum vystavení pokud není datum zdanitelného plnění, datum podpisu kupní smlouvy apod. ve tvaru dd.mm.rrrr. Nadace ČEZ neakceptuje doklady vystavené před datem podání Žádosti
</t>
        </r>
      </text>
    </comment>
    <comment ref="E87" authorId="0">
      <text>
        <r>
          <rPr>
            <sz val="9"/>
            <rFont val="Tahoma"/>
            <family val="2"/>
          </rPr>
          <t xml:space="preserve">
Příjemce vyplní částky uvedené na účetních dokladech - fakturách vydaných dodavatelem. Zapisuje je ve tvaru 12345,50 bez použití tex.znaků ,- nebo. nebo Kč nebo mezer a pro oddělení deset.míst používá ,čárka
</t>
        </r>
      </text>
    </comment>
    <comment ref="F87" authorId="0">
      <text>
        <r>
          <rPr>
            <sz val="9"/>
            <rFont val="Tahoma"/>
            <family val="2"/>
          </rPr>
          <t xml:space="preserve">
Příjemce uvádí číslo dodavatelské faktury, smlouvy, případně obdobný dokument (např. PS, DPP...),  na základě kterého byly náklady hrazeny
Případně i evidenční číslo v účetnictv příjemce (např.VPD), které oddělí zápisem do dalšího řádku v </t>
        </r>
        <r>
          <rPr>
            <b/>
            <sz val="9"/>
            <rFont val="Tahoma"/>
            <family val="2"/>
          </rPr>
          <t>téže buňce</t>
        </r>
        <r>
          <rPr>
            <sz val="9"/>
            <rFont val="Tahoma"/>
            <family val="2"/>
          </rPr>
          <t xml:space="preserve"> použitím dvojhmatu"Alt"+"Enter"</t>
        </r>
      </text>
    </comment>
    <comment ref="G87" authorId="0">
      <text>
        <r>
          <rPr>
            <sz val="9"/>
            <rFont val="Tahoma"/>
            <family val="2"/>
          </rPr>
          <t xml:space="preserve">
Příjemce uvádí název dodavatele a konkrétní specifikaci nákladu vyfakturované částky. </t>
        </r>
        <r>
          <rPr>
            <i/>
            <sz val="9"/>
            <rFont val="Tahoma"/>
            <family val="2"/>
          </rPr>
          <t>Přikládá  případně i položkový rozpočet či smlouvu apod.</t>
        </r>
      </text>
    </comment>
    <comment ref="H87" authorId="0">
      <text>
        <r>
          <rPr>
            <sz val="9"/>
            <rFont val="Tahoma"/>
            <family val="2"/>
          </rPr>
          <t xml:space="preserve">
Příjemce uvádí datum úhrady faktury, tj.datum odchozí platby dle výpisu z účtu resp. dle VPD ve tvaru dd.mm.rrrr. V případě, že fa byla hrazena vícekrát, je možné tyto datumy zapsat pod sebe do téže buňky dvohjmatem "Alt"+"Enter"</t>
        </r>
      </text>
    </comment>
    <comment ref="I87" authorId="0">
      <text>
        <r>
          <rPr>
            <sz val="9"/>
            <rFont val="Tahoma"/>
            <family val="2"/>
          </rPr>
          <t xml:space="preserve">
Částka, která byla čerpána z nadačního příspěvku, je převedena automaticky ze zapsané faktury. Příjemce zde může částku dle potřeby umenšovat. Upravuje ji ve tvaru 12345,50 bez použití tex.znaků ,- nebo. nebo Kč nebo mezer a pro oddělení deset.míst používá ,čárka
</t>
        </r>
      </text>
    </comment>
    <comment ref="J87" authorId="0">
      <text>
        <r>
          <rPr>
            <sz val="9"/>
            <rFont val="Tahoma"/>
            <family val="2"/>
          </rPr>
          <t xml:space="preserve">
Částka, která byla čerpána z vlastních zdrojů příjemce, je převedena automaticky ze zapsané faktury, pokud příjemce uvede, že zapsaná faktura není hrazena z nadačního příspěvku, tj. ve sloupci "Částka hrazena z nadačního příspěvku" uvede 0,00Kč . 
Příjemce i zde může částku dle potřeby umenšovat. Upravuje ji ve tvaru 12345,50 bez použití tex.znaků ,- nebo. nebo Kč nebo mezer a pro oddělení deset.míst používá ,čárka
</t>
        </r>
      </text>
    </comment>
    <comment ref="K87" authorId="0">
      <text>
        <r>
          <rPr>
            <sz val="9"/>
            <rFont val="Tahoma"/>
            <family val="2"/>
          </rPr>
          <t xml:space="preserve">
Částka, která byla čerpána z jiných zdrojů příjemce, je převedena automaticky ze zapsané faktury, pokud příjemce uvede, že zapsaná faktura není hrazena z nadačního příspěvku, tj. ve sloupci "Částka hrazena z nadačního příspěvku" uvede 0,00Kč  a že není hrazena z vlastních zdrojů, tj. ve sloupci "Částka hrazena z vlastních zdrojů" uvede 0,00Kč 
</t>
        </r>
      </text>
    </comment>
    <comment ref="D129" authorId="0">
      <text>
        <r>
          <rPr>
            <sz val="9"/>
            <rFont val="Tahoma"/>
            <family val="2"/>
          </rPr>
          <t xml:space="preserve">
Příjemce uvádí datum zdanitelného plnění faktury nebo datum vystavení pokud není datum zdanitelného plnění, datum podpisu kupní smlouvy apod. ve tvaru dd.mm.rrrr. Nadace ČEZ neakceptuje doklady vystavené před datem podání Žádosti
</t>
        </r>
      </text>
    </comment>
    <comment ref="E129" authorId="0">
      <text>
        <r>
          <rPr>
            <sz val="9"/>
            <rFont val="Tahoma"/>
            <family val="2"/>
          </rPr>
          <t xml:space="preserve">
Příjemce vyplní částky uvedené na účetních dokladech - fakturách vydaných dodavatelem. Zapisuje je ve tvaru 12345,50 bez použití tex.znaků ,- nebo. nebo Kč nebo mezer a pro oddělení deset.míst používá ,čárka
</t>
        </r>
      </text>
    </comment>
    <comment ref="F129" authorId="0">
      <text>
        <r>
          <rPr>
            <sz val="9"/>
            <rFont val="Tahoma"/>
            <family val="2"/>
          </rPr>
          <t xml:space="preserve">
Příjemce uvádí číslo dodavatelské faktury, smlouvy, případně obdobný dokument (např. PS, DPP...),  na základě kterého byly náklady hrazeny
Případně i evidenční číslo v účetnictv příjemce (např.VPD), které oddělí zápisem do dalšího řádku v </t>
        </r>
        <r>
          <rPr>
            <b/>
            <sz val="9"/>
            <rFont val="Tahoma"/>
            <family val="2"/>
          </rPr>
          <t>téže buňce</t>
        </r>
        <r>
          <rPr>
            <sz val="9"/>
            <rFont val="Tahoma"/>
            <family val="2"/>
          </rPr>
          <t xml:space="preserve"> použitím dvojhmatu"Alt"+"Enter"</t>
        </r>
      </text>
    </comment>
    <comment ref="G129" authorId="0">
      <text>
        <r>
          <rPr>
            <sz val="9"/>
            <rFont val="Tahoma"/>
            <family val="2"/>
          </rPr>
          <t xml:space="preserve">
Příjemce uvádí název dodavatele a konkrétní specifikaci nákladu vyfakturované částky. </t>
        </r>
        <r>
          <rPr>
            <i/>
            <sz val="9"/>
            <rFont val="Tahoma"/>
            <family val="2"/>
          </rPr>
          <t>Přikládá  případně i položkový rozpočet či smlouvu apod.</t>
        </r>
      </text>
    </comment>
    <comment ref="H129" authorId="0">
      <text>
        <r>
          <rPr>
            <sz val="9"/>
            <rFont val="Tahoma"/>
            <family val="2"/>
          </rPr>
          <t xml:space="preserve">
Příjemce uvádí datum úhrady faktury, tj.datum odchozí platby dle výpisu z účtu resp. dle VPD ve tvaru dd.mm.rrrr. V případě, že fa byla hrazena vícekrát, je možné tyto datumy zapsat pod sebe do téže buňky dvohjmatem "Alt"+"Enter"</t>
        </r>
      </text>
    </comment>
    <comment ref="I129" authorId="0">
      <text>
        <r>
          <rPr>
            <sz val="9"/>
            <rFont val="Tahoma"/>
            <family val="2"/>
          </rPr>
          <t xml:space="preserve">
Částka, která byla čerpána z nadačního příspěvku, je převedena automaticky ze zapsané faktury. Příjemce zde může částku dle potřeby umenšovat. Upravuje ji ve tvaru 12345,50 bez použití tex.znaků ,- nebo. nebo Kč nebo mezer a pro oddělení deset.míst používá ,čárka
</t>
        </r>
      </text>
    </comment>
    <comment ref="J129" authorId="0">
      <text>
        <r>
          <rPr>
            <sz val="9"/>
            <rFont val="Tahoma"/>
            <family val="2"/>
          </rPr>
          <t xml:space="preserve">
Částka, která byla čerpána z vlastních zdrojů příjemce, je převedena automaticky ze zapsané faktury, pokud příjemce uvede, že zapsaná faktura není hrazena z nadačního příspěvku, tj. ve sloupci "Částka hrazena z nadačního příspěvku" uvede 0,00Kč . 
Příjemce i zde může částku dle potřeby umenšovat. Upravuje ji ve tvaru 12345,50 bez použití tex.znaků ,- nebo. nebo Kč nebo mezer a pro oddělení deset.míst používá ,čárka
</t>
        </r>
      </text>
    </comment>
    <comment ref="K129" authorId="0">
      <text>
        <r>
          <rPr>
            <sz val="9"/>
            <rFont val="Tahoma"/>
            <family val="2"/>
          </rPr>
          <t xml:space="preserve">
Částka, která byla čerpána z jiných zdrojů příjemce, je převedena automaticky ze zapsané faktury, pokud příjemce uvede, že zapsaná faktura není hrazena z nadačního příspěvku, tj. ve sloupci "Částka hrazena z nadačního příspěvku" uvede 0,00Kč  a že není hrazena z vlastních zdrojů, tj. ve sloupci "Částka hrazena z vlastních zdrojů" uvede 0,00Kč 
</t>
        </r>
      </text>
    </comment>
    <comment ref="F26" authorId="0">
      <text>
        <r>
          <rPr>
            <sz val="9"/>
            <rFont val="Tahoma"/>
            <family val="2"/>
          </rPr>
          <t xml:space="preserve">
Příjemce zde uvádí druh dokumentu
PS (pracovní smlouva)
DPČ (dohoda o pracovní činnosti)
 nebo DPP(dohoda o provedení práce)</t>
        </r>
      </text>
    </comment>
    <comment ref="G26" authorId="0">
      <text>
        <r>
          <rPr>
            <sz val="9"/>
            <rFont val="Tahoma"/>
            <family val="2"/>
          </rPr>
          <t xml:space="preserve">
Příjemce uvádí název dodavatele a konkrétní specifikaci nákladu vyfakturované částky. </t>
        </r>
        <r>
          <rPr>
            <i/>
            <sz val="9"/>
            <rFont val="Tahoma"/>
            <family val="2"/>
          </rPr>
          <t>Přikládá  případně i položkový rozpočet či smlouvu apod.</t>
        </r>
      </text>
    </comment>
    <comment ref="J26" authorId="0">
      <text>
        <r>
          <rPr>
            <sz val="9"/>
            <rFont val="Tahoma"/>
            <family val="2"/>
          </rPr>
          <t xml:space="preserve">
Částka, která byla čerpána z vlastních zdrojů příjemce, je doplněna automaticky jako rozdíl mezi částkou dle výplatnice a částkou hrazenou z nadačního příspěvku.
Příjemce i zde může částku dle potřeby umenšovat. Upravuje ji ve tvaru 12345,50 bez použití tex.znaků ,- nebo. nebo Kč nebo mezer a pro oddělení deset.míst používá ,čárka
</t>
        </r>
      </text>
    </comment>
    <comment ref="D25" authorId="0">
      <text>
        <r>
          <rPr>
            <sz val="9"/>
            <rFont val="Tahoma"/>
            <family val="2"/>
          </rPr>
          <t xml:space="preserve">
Příjemce uvádí datum, od kdy zaměstnanec začal plnit pracovní úkoly ve tvaru dd.mm.rrrr</t>
        </r>
        <r>
          <rPr>
            <b/>
            <sz val="9"/>
            <rFont val="Tahoma"/>
            <family val="2"/>
          </rPr>
          <t xml:space="preserve"> v souladu s Tabulkou Osobních nákladů </t>
        </r>
        <r>
          <rPr>
            <sz val="9"/>
            <rFont val="Tahoma"/>
            <family val="2"/>
          </rPr>
          <t xml:space="preserve">- viz webové stránky Formuláře pro příjemce. Nadace ČEZ neakceptuje 
plnění před datem podání Žádosti.
</t>
        </r>
      </text>
    </comment>
    <comment ref="E25" authorId="0">
      <text>
        <r>
          <rPr>
            <sz val="9"/>
            <rFont val="Tahoma"/>
            <family val="2"/>
          </rPr>
          <t xml:space="preserve">
Příjemce vyplní celkovou částku mezd/odměn za   sjednaný úkol v období čerpání nadačního příspěvku a to</t>
        </r>
        <r>
          <rPr>
            <b/>
            <sz val="9"/>
            <rFont val="Tahoma"/>
            <family val="2"/>
          </rPr>
          <t xml:space="preserve"> v souladu s Tabulkou Osobních nákladů</t>
        </r>
        <r>
          <rPr>
            <sz val="9"/>
            <rFont val="Tahoma"/>
            <family val="2"/>
          </rPr>
          <t xml:space="preserve"> - viz webové stránky Formuláře pro příjemce. Zapisuje je ve tvaru 12345,50 bez použití tex.znaků ,- nebo. nebo Kč nebo mezer a pro oddělení deset.míst používá ,čárka
</t>
        </r>
      </text>
    </comment>
    <comment ref="F25" authorId="0">
      <text>
        <r>
          <rPr>
            <sz val="9"/>
            <rFont val="Tahoma"/>
            <family val="2"/>
          </rPr>
          <t xml:space="preserve">
Příjemce zde uvádí druh dokumentu
PS (pracovní smlouva)
DPČ (dohoda o pracovní činnosti)
 nebo DPP(dohoda o provedení práce)</t>
        </r>
      </text>
    </comment>
    <comment ref="G25" authorId="0">
      <text>
        <r>
          <rPr>
            <sz val="9"/>
            <rFont val="Tahoma"/>
            <family val="2"/>
          </rPr>
          <t xml:space="preserve">
Příjemce uvádí jméno a přílmení zaměstnance /nebo více zaměstnanců, jejichž sjednaný úkol  a druh pracovněprávního vztahu je shodný a to </t>
        </r>
        <r>
          <rPr>
            <b/>
            <sz val="9"/>
            <rFont val="Tahoma"/>
            <family val="2"/>
          </rPr>
          <t xml:space="preserve">v souladu s Tabulkou osobních nákladů  </t>
        </r>
        <r>
          <rPr>
            <sz val="9"/>
            <rFont val="Tahoma"/>
            <family val="2"/>
          </rPr>
          <t>- viz webové stránky Formuláře pro příjemce.</t>
        </r>
      </text>
    </comment>
    <comment ref="H25" authorId="0">
      <text>
        <r>
          <rPr>
            <sz val="9"/>
            <rFont val="Tahoma"/>
            <family val="2"/>
          </rPr>
          <t xml:space="preserve">
Příjemce uvádí datum výplaty, tj.datum dle výpisu z účtu resp. dle VPD ve tvaru dd.mm.rrrr. V případě, že mzdy byly hrazeny vícekrát, je možné tyto datumy zapsat pod sebe do téže buňky dvohjmatem "Alt"+"Enter" dle </t>
        </r>
        <r>
          <rPr>
            <b/>
            <sz val="9"/>
            <rFont val="Tahoma"/>
            <family val="2"/>
          </rPr>
          <t>Tabulky Osobních nákladů</t>
        </r>
        <r>
          <rPr>
            <sz val="9"/>
            <rFont val="Tahoma"/>
            <family val="2"/>
          </rPr>
          <t xml:space="preserve">  - viz webové stránky Formuláře pro příjemce.</t>
        </r>
      </text>
    </comment>
    <comment ref="I25" authorId="0">
      <text>
        <r>
          <rPr>
            <sz val="9"/>
            <rFont val="Tahoma"/>
            <family val="2"/>
          </rPr>
          <t xml:space="preserve">
Částka, která byla čerpána z nadačního příspěvku, je převedena automaticky ze zapsané celkové čásky mezd. Příjemce zde může částku dle potřeby ponížit.  Upravuje ji ve tvaru 12345,50 bez použití tex.znaků ,- nebo. nebo Kč nebo mezer a pro oddělení deset.míst používá ,čárka
</t>
        </r>
      </text>
    </comment>
    <comment ref="J25" authorId="0">
      <text>
        <r>
          <rPr>
            <sz val="9"/>
            <rFont val="Tahoma"/>
            <family val="2"/>
          </rPr>
          <t xml:space="preserve">
Částka, která byla čerpána z vlastních zdrojů příjemce, je doplněna automaticky jako rozdíl mezi zapsanou celkovou částkou a částkou hrazenou z nadačního příspěvku.
Příjemce i zde může částku dle potřeby ponižovat. Upravuje ji ve tvaru 12345,50 bez použití tex.znaků ,- nebo. nebo Kč nebo mezer a pro oddělení deset.míst používá ,čárka
</t>
        </r>
      </text>
    </comment>
    <comment ref="K25" authorId="0">
      <text>
        <r>
          <rPr>
            <sz val="9"/>
            <rFont val="Tahoma"/>
            <family val="2"/>
          </rPr>
          <t xml:space="preserve">
Částka, která byla čerpána z jiných zdrojů příjemce, je vylněna automaticky jako rozdíl mezi zapsanou celkovou částkou mezd a částkami hrazené z nadačního příspěvku a hrazené z vlastních zdrojů.
</t>
        </r>
      </text>
    </comment>
  </commentList>
</comments>
</file>

<file path=xl/comments2.xml><?xml version="1.0" encoding="utf-8"?>
<comments xmlns="http://schemas.openxmlformats.org/spreadsheetml/2006/main">
  <authors>
    <author>Hlaváčková Jana</author>
  </authors>
  <commentList>
    <comment ref="E27" authorId="0">
      <text>
        <r>
          <rPr>
            <b/>
            <sz val="9"/>
            <rFont val="Tahoma"/>
            <family val="2"/>
          </rPr>
          <t>Hlaváčková Jana:</t>
        </r>
        <r>
          <rPr>
            <sz val="9"/>
            <rFont val="Tahoma"/>
            <family val="2"/>
          </rPr>
          <t xml:space="preserve">
V případě potřeby vložení dalšího řádku nás kontaktujte na tel.č. 724446674</t>
        </r>
      </text>
    </comment>
  </commentList>
</comments>
</file>

<file path=xl/sharedStrings.xml><?xml version="1.0" encoding="utf-8"?>
<sst xmlns="http://schemas.openxmlformats.org/spreadsheetml/2006/main" count="234" uniqueCount="179">
  <si>
    <t>Poznámky</t>
  </si>
  <si>
    <t xml:space="preserve">Datum úhrady </t>
  </si>
  <si>
    <t>celkem</t>
  </si>
  <si>
    <t>Datum vrácení</t>
  </si>
  <si>
    <t>Vyúčtování - čerpání nadačního příspěvku</t>
  </si>
  <si>
    <t>Použité zkratky:</t>
  </si>
  <si>
    <t>ZHZ -  Závěrečná hodnotící zpráva</t>
  </si>
  <si>
    <t>Úč.d. - účetní doklad</t>
  </si>
  <si>
    <t>Předpis</t>
  </si>
  <si>
    <t>TABULKA EVIDENCE ČERPÁNÍ NADAČNÍHO PŘÍSPĚVKU</t>
  </si>
  <si>
    <t>Celkem za úhrady</t>
  </si>
  <si>
    <t>Výše nedočerpaného nadačního příspěvku</t>
  </si>
  <si>
    <t>NP - nadační příspěvek</t>
  </si>
  <si>
    <t>celkem  osobní náklady</t>
  </si>
  <si>
    <t>celkem  materiálové náklady</t>
  </si>
  <si>
    <t>celkem  služby</t>
  </si>
  <si>
    <t>VPD - výdajový pokladní doklad</t>
  </si>
  <si>
    <t xml:space="preserve">Dne: </t>
  </si>
  <si>
    <t>VYHODNOCENÍ VYÚČTOVÁNÍ TABULKY EVIDENCE ČERPÁNÍ NADAČNÍHO PŘÍSPĚVKU</t>
  </si>
  <si>
    <t>fa - faktura</t>
  </si>
  <si>
    <t>celkem  ostatní prov. a fin.náklady</t>
  </si>
  <si>
    <t>Datum zdanit. plnění fa nebo datum vystavení</t>
  </si>
  <si>
    <t xml:space="preserve">Částka faktury v Kč </t>
  </si>
  <si>
    <t>Úhrady - čerpání</t>
  </si>
  <si>
    <t>vratka v %</t>
  </si>
  <si>
    <t>Nedočerpaný nadační příspěvek ? - v tomto případě nejprve kontaktujte koordinátora podpory a kontroly projektů</t>
  </si>
  <si>
    <t>EDU</t>
  </si>
  <si>
    <t>ETE</t>
  </si>
  <si>
    <t>SCE</t>
  </si>
  <si>
    <t>SME</t>
  </si>
  <si>
    <t>STE</t>
  </si>
  <si>
    <t>VCE</t>
  </si>
  <si>
    <t>ZCE</t>
  </si>
  <si>
    <t xml:space="preserve">OH </t>
  </si>
  <si>
    <t>Dodavatelské číslo faktury</t>
  </si>
  <si>
    <t>Částka hrazená z nadačního přísp. v Kč</t>
  </si>
  <si>
    <t>Částka hrazená z vlastních zdrojů v Kč</t>
  </si>
  <si>
    <t>Částka hrazená z jiných zdrojů v Kč</t>
  </si>
  <si>
    <t>Celkem za položkový rozpočet dle Žádosti /Dodatku k žádosti</t>
  </si>
  <si>
    <t>SR - správní rada Nadace ČEZ</t>
  </si>
  <si>
    <t>PS - pracovní smlouva</t>
  </si>
  <si>
    <t>DPP - dohoda o provedení práce</t>
  </si>
  <si>
    <t>Název dodavatele a konkrétní specifikace nákladu vyfakturované částky</t>
  </si>
  <si>
    <t>Počet uplynulých dní po vyčerpání NP</t>
  </si>
  <si>
    <r>
      <t xml:space="preserve">Jsme plátci DPH a v rámci projektu </t>
    </r>
    <r>
      <rPr>
        <b/>
        <sz val="10"/>
        <color indexed="22"/>
        <rFont val="Arial"/>
        <family val="2"/>
      </rPr>
      <t>NEUPLATŇUJEME</t>
    </r>
    <r>
      <rPr>
        <sz val="10"/>
        <color indexed="22"/>
        <rFont val="Arial"/>
        <family val="2"/>
      </rPr>
      <t xml:space="preserve"> odpočet DPH na vstupu</t>
    </r>
  </si>
  <si>
    <r>
      <t xml:space="preserve">Nejsme plátci DPH a </t>
    </r>
    <r>
      <rPr>
        <b/>
        <sz val="10"/>
        <color indexed="22"/>
        <rFont val="Arial"/>
        <family val="2"/>
      </rPr>
      <t>NEUPLATŇUJEME</t>
    </r>
    <r>
      <rPr>
        <sz val="10"/>
        <color indexed="22"/>
        <rFont val="Arial"/>
        <family val="2"/>
      </rPr>
      <t xml:space="preserve"> odpočet DPH</t>
    </r>
  </si>
  <si>
    <r>
      <t xml:space="preserve">Jsme plátci DPH a v rámci projektu oprávněně </t>
    </r>
    <r>
      <rPr>
        <b/>
        <sz val="10"/>
        <color indexed="22"/>
        <rFont val="Arial"/>
        <family val="2"/>
      </rPr>
      <t>UPLATŇUJEME</t>
    </r>
    <r>
      <rPr>
        <sz val="10"/>
        <color indexed="22"/>
        <rFont val="Arial"/>
        <family val="2"/>
      </rPr>
      <t xml:space="preserve"> odpočet DPH na vstupu</t>
    </r>
  </si>
  <si>
    <t>1. Kategorie - Osobní náklady</t>
  </si>
  <si>
    <t>2. Kategorie - Materiálové náklady</t>
  </si>
  <si>
    <t>3. kategorie - Služby</t>
  </si>
  <si>
    <t>4. Kategorie - Ostatní provozní a finanční náklady</t>
  </si>
  <si>
    <t>OP</t>
  </si>
  <si>
    <t>OU</t>
  </si>
  <si>
    <t>1. Osobní náklady:</t>
  </si>
  <si>
    <t>2. Materiálové náklady:</t>
  </si>
  <si>
    <t>3. Služby:</t>
  </si>
  <si>
    <t>4. Ostatní provozní a finanční náklady:</t>
  </si>
  <si>
    <t>Celkem za faktury vč.mezd</t>
  </si>
  <si>
    <r>
      <rPr>
        <b/>
        <u val="single"/>
        <sz val="9"/>
        <color indexed="8"/>
        <rFont val="Arial"/>
        <family val="2"/>
      </rPr>
      <t>Zapisování částek</t>
    </r>
    <r>
      <rPr>
        <b/>
        <sz val="9"/>
        <color indexed="8"/>
        <rFont val="Arial"/>
        <family val="2"/>
      </rPr>
      <t xml:space="preserve"> - Příjemce vyplňuje částky ve tvaru 100000,50 tj, bez použití textových znaků jako např. . nebo ,- nebo Kč nebo mezera. Pro oddělění desetinného místa použije čárku , 
</t>
    </r>
    <r>
      <rPr>
        <b/>
        <u val="single"/>
        <sz val="9"/>
        <color indexed="8"/>
        <rFont val="Arial"/>
        <family val="2"/>
      </rPr>
      <t xml:space="preserve">Vkládání řádků pro zápis faktur mezi nadefinované trojice řádků </t>
    </r>
    <r>
      <rPr>
        <b/>
        <sz val="9"/>
        <color indexed="8"/>
        <rFont val="Arial"/>
        <family val="2"/>
      </rPr>
      <t xml:space="preserve">- Z důvodů vložených matematických vzorců a funkcí v Tabulce, je nutné vkládat řádek tak, že myší označíte </t>
    </r>
    <r>
      <rPr>
        <b/>
        <sz val="9"/>
        <color indexed="55"/>
        <rFont val="Arial"/>
        <family val="2"/>
      </rPr>
      <t xml:space="preserve">šedé políčko </t>
    </r>
    <r>
      <rPr>
        <b/>
        <sz val="9"/>
        <color indexed="8"/>
        <rFont val="Arial"/>
        <family val="2"/>
      </rPr>
      <t>předposledního (čili vnitřního) řádku kteréhokoli sloupce D až K u příslušné položky položkového rozpočtu (sloupce B a C), ke které chcete vložit řádek pro zápis dalších faktur,  a funkcí „vložit řádek“ . Zároveň je však vhodné do vložených řádků zkopírovat vzorce - tj. zkopírovat buňky ve sloupcích I , J a K . Přesouvání není dovoleno. V jiných verzích vložíte řádek mezi trojici řádků z karty Domů, pak záložka Buňky a zde funkcí Vložit řádek listu vložíte řádek. Nebo také pravým tačítkem myši vložíte též řádek.</t>
    </r>
  </si>
  <si>
    <t>Svým podpisem potvrzuji, že veškeré výdajové položky uvedené v Tabulce evidence čerpání jsou v souladu s evidencí čerpání nadačního příspěvku v našem účetním systému, nebyly a nebudou uplatněny jako náklady proti jiné dotaci či jiného druhu veřejné podpory</t>
  </si>
  <si>
    <t>Prohlášení :</t>
  </si>
  <si>
    <t>Jméno a podpis zástupce statut.orgánu / odpovědné osoby</t>
  </si>
  <si>
    <t>Kde:</t>
  </si>
  <si>
    <r>
      <t xml:space="preserve">Jméno zaměstnance, specifikace čínnosti a období vykonávané práce v souladu s </t>
    </r>
    <r>
      <rPr>
        <b/>
        <sz val="10"/>
        <rFont val="Nimbus CEZ"/>
        <family val="0"/>
      </rPr>
      <t>Tabulkou osobních nákladů</t>
    </r>
  </si>
  <si>
    <r>
      <t xml:space="preserve">DPP, DPČ nebo PS v soulaadu s </t>
    </r>
    <r>
      <rPr>
        <b/>
        <sz val="10"/>
        <rFont val="Nimbus CEZ"/>
        <family val="0"/>
      </rPr>
      <t>Tabulkou osobních nákladů</t>
    </r>
  </si>
  <si>
    <r>
      <t xml:space="preserve">Částka měsíční mzdy včetně odvodů v Kč v souladu s </t>
    </r>
    <r>
      <rPr>
        <b/>
        <sz val="10"/>
        <rFont val="Nimbus CEZ"/>
        <family val="0"/>
      </rPr>
      <t xml:space="preserve">Tabulkou osobních nákladů </t>
    </r>
  </si>
  <si>
    <r>
      <t xml:space="preserve">Datum zahájení plnění pracovního úkolu v souladu s </t>
    </r>
    <r>
      <rPr>
        <b/>
        <sz val="10"/>
        <rFont val="Nimbus CEZ"/>
        <family val="0"/>
      </rPr>
      <t>Tabulkou osobních nákladů</t>
    </r>
  </si>
  <si>
    <r>
      <t xml:space="preserve">Datum výplaty v souladu s </t>
    </r>
    <r>
      <rPr>
        <b/>
        <sz val="10"/>
        <color indexed="53"/>
        <rFont val="Nimbus CEZ"/>
        <family val="0"/>
      </rPr>
      <t>Tabulkou osobních nákladů</t>
    </r>
  </si>
  <si>
    <t>Název položky z položkového rozpočtu - plánu čerpání</t>
  </si>
  <si>
    <t>Položkový rozpočet - plán čerpání nadačního příspěvku dle Žádosti / Dodatku k Žádosti</t>
  </si>
  <si>
    <t>Částka z položkového rozpočtu v Kč dle plánu čerpání</t>
  </si>
  <si>
    <t>TABULKA OSOBNÍCH NÁKLADŮ</t>
  </si>
  <si>
    <t>Právní forma</t>
  </si>
  <si>
    <t>dph</t>
  </si>
  <si>
    <t>Kraj</t>
  </si>
  <si>
    <t>Y/N</t>
  </si>
  <si>
    <t>Právní forma - staré</t>
  </si>
  <si>
    <t>Názvy bank</t>
  </si>
  <si>
    <t>Kódy bank</t>
  </si>
  <si>
    <t>pracovneprávní vztah</t>
  </si>
  <si>
    <t>Grantová řízení</t>
  </si>
  <si>
    <t xml:space="preserve">Akciová společnost </t>
  </si>
  <si>
    <t>Jihočeský</t>
  </si>
  <si>
    <t>Ano</t>
  </si>
  <si>
    <t>Akciová společnost</t>
  </si>
  <si>
    <t>Komerční banka, a.s.</t>
  </si>
  <si>
    <t>0100</t>
  </si>
  <si>
    <t>Pracovní smlouva</t>
  </si>
  <si>
    <t>Podpora regionů</t>
  </si>
  <si>
    <t xml:space="preserve">Církevní organizace a náboženské společnosti </t>
  </si>
  <si>
    <t>Jihomoravský</t>
  </si>
  <si>
    <t>Ne</t>
  </si>
  <si>
    <t>Banka-státní peněžní ústav</t>
  </si>
  <si>
    <t>Československá obchodní banka, a.s.</t>
  </si>
  <si>
    <t>0300</t>
  </si>
  <si>
    <t>Dohoda o provedení práce</t>
  </si>
  <si>
    <t>Oranžové kolo</t>
  </si>
  <si>
    <t>Dohoda o pracovní činnosti</t>
  </si>
  <si>
    <t xml:space="preserve">Česká národní banka </t>
  </si>
  <si>
    <t>Karlovarský</t>
  </si>
  <si>
    <t xml:space="preserve"> </t>
  </si>
  <si>
    <t>Bytové družstvo</t>
  </si>
  <si>
    <t>MONETA Money Bank, a.s.</t>
  </si>
  <si>
    <t>0600</t>
  </si>
  <si>
    <t>Oranžová učebna</t>
  </si>
  <si>
    <t>Pole s oranžovým textem a hvězdičkou jsou povinná! Po vyplnění změní barvu</t>
  </si>
  <si>
    <t xml:space="preserve">Družstvo </t>
  </si>
  <si>
    <t>Královéhradecký</t>
  </si>
  <si>
    <t>Církevní organizace</t>
  </si>
  <si>
    <t>Česká národní banka</t>
  </si>
  <si>
    <t>0710</t>
  </si>
  <si>
    <t>Oranžové hřiště</t>
  </si>
  <si>
    <t xml:space="preserve">Evropská družstevní společnost </t>
  </si>
  <si>
    <t>Liberecký</t>
  </si>
  <si>
    <t>Česká konsolidační agentura</t>
  </si>
  <si>
    <t>Česká spořitelna, a.s.</t>
  </si>
  <si>
    <t>0800</t>
  </si>
  <si>
    <t>Oranžové schody</t>
  </si>
  <si>
    <t>Informace o organizaci</t>
  </si>
  <si>
    <t xml:space="preserve">Evropská společnost </t>
  </si>
  <si>
    <t>Moravskoslezský</t>
  </si>
  <si>
    <t>Fio banka, a.s.</t>
  </si>
  <si>
    <t>Plníme přání</t>
  </si>
  <si>
    <t xml:space="preserve">Evropské hospodářské zájmové sdružení </t>
  </si>
  <si>
    <t>Olomoucký</t>
  </si>
  <si>
    <t>Družstevní podnik (s jedním zakladatelem)</t>
  </si>
  <si>
    <t>MUFG Bank (Europe) N.V. Prague Branch</t>
  </si>
  <si>
    <t>Stromy</t>
  </si>
  <si>
    <t>Název Vaší organizace musí být shodný s registrem ekonomických subjektů</t>
  </si>
  <si>
    <t xml:space="preserve">Evropské seskupení pro územní spolupráci </t>
  </si>
  <si>
    <t>Pardubický</t>
  </si>
  <si>
    <t>Družstvo</t>
  </si>
  <si>
    <t>AKCENTA, spořitelní a úvěrní družstvo</t>
  </si>
  <si>
    <t>Zaměstnanecké granty</t>
  </si>
  <si>
    <t>Zkratka organizace</t>
  </si>
  <si>
    <t xml:space="preserve">Fond (ze zákona) </t>
  </si>
  <si>
    <t>Plzeňský</t>
  </si>
  <si>
    <t>Evropská družstevní společnost</t>
  </si>
  <si>
    <t>Citfin, spořitelní družstvo</t>
  </si>
  <si>
    <t>Oranžové přechody</t>
  </si>
  <si>
    <t>Informace o čerpání nadačního příspěvku v kategorii Osobní náklady</t>
  </si>
  <si>
    <t xml:space="preserve">Fyzická osoba podnikající dle jiných zákonů než živnostenského a zákona o zemědělství </t>
  </si>
  <si>
    <t>Praha</t>
  </si>
  <si>
    <t>Evropská společnost</t>
  </si>
  <si>
    <t>Moravský Peněžní Ústav – spořitelní družstvo</t>
  </si>
  <si>
    <t>Poř.č. zaměstnance</t>
  </si>
  <si>
    <t>Jmémo a příjmení zaměstnance</t>
  </si>
  <si>
    <t>Druh dokladu (DPP/DPČ nebo PS)</t>
  </si>
  <si>
    <t>Pracovní náplň/zařazení zaměstnance na projektu</t>
  </si>
  <si>
    <t>Období práce na projektu od do</t>
  </si>
  <si>
    <t>Hodinová sazba</t>
  </si>
  <si>
    <t>Počet odpracovaných hodin</t>
  </si>
  <si>
    <t>Částka hrazená z nadačního příspěvku v Kč</t>
  </si>
  <si>
    <t>Data výplat</t>
  </si>
  <si>
    <t>Data úhrad zákonných odvodů</t>
  </si>
  <si>
    <t>vzor
1.</t>
  </si>
  <si>
    <t>Jana Malá</t>
  </si>
  <si>
    <t xml:space="preserve">asistentka </t>
  </si>
  <si>
    <t>10.9.2016 - 31.11.2016</t>
  </si>
  <si>
    <t>11.10.2016
11.11.2016
10.12.2016</t>
  </si>
  <si>
    <t>15.10.2016
15.11.2016
17.12.2016</t>
  </si>
  <si>
    <t>1.</t>
  </si>
  <si>
    <t>2.</t>
  </si>
  <si>
    <t>3.</t>
  </si>
  <si>
    <t>4.</t>
  </si>
  <si>
    <t>5.</t>
  </si>
  <si>
    <t>6.</t>
  </si>
  <si>
    <t>7.</t>
  </si>
  <si>
    <t>8.</t>
  </si>
  <si>
    <t>9.</t>
  </si>
  <si>
    <t>Celkem za kategorii</t>
  </si>
  <si>
    <t>Celkem za Pracovní smlouvy</t>
  </si>
  <si>
    <t>Celkem za Dohody o provedení práce</t>
  </si>
  <si>
    <t>Celkem za Dohody o pracovní činnosti</t>
  </si>
  <si>
    <t>Nadace ČEZ si může vyžádat upřesnění, případně dokumenty nutné k prokázání čerpání osobních nákladů</t>
  </si>
  <si>
    <t>Podpis</t>
  </si>
  <si>
    <t xml:space="preserve">Podpis, případně razítko </t>
  </si>
  <si>
    <t>Jméno a příjmení statutárního zástupce (pokud organizaci zastupuje více statutárních zástupců)</t>
  </si>
  <si>
    <t>Datum</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</si>
</sst>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quot;Název projektu *&quot;"/>
    <numFmt numFmtId="166" formatCode="&quot;Datum podání žádosti o nadační příspěvek: *&quot;"/>
    <numFmt numFmtId="167" formatCode="&quot;Datum, do kdy nejpozději má být předložena ZHZ: *&quot;"/>
    <numFmt numFmtId="168" formatCode="&quot;Datum předložení ZHZ nebo podání ZHZ k pošt.přepravě do Nadace: *&quot;"/>
    <numFmt numFmtId="169" formatCode="&quot;Číslo smlouvy o poskytnutí nadačního příspěvku: *&quot;"/>
    <numFmt numFmtId="170" formatCode="&quot;Výše schváleného nadačního příspěvku: *&quot;"/>
    <numFmt numFmtId="171" formatCode="&quot;Název organizace *&quot;"/>
    <numFmt numFmtId="172" formatCode="#,##0.00\ &quot;Kč&quot;"/>
    <numFmt numFmtId="173" formatCode="#,##0\ &quot;Kč&quot;"/>
    <numFmt numFmtId="174" formatCode="&quot;Datum podání ZHZ k pošt.přepravě nebo předložení ZHZ v Nadaci: *&quot;"/>
    <numFmt numFmtId="175" formatCode="&quot;Uplatňujete v rámci projektu odpočet DPH? Odpověď vyberte z rozbalovacího menu. Pokud ano, DPH nelze *&quot;"/>
    <numFmt numFmtId="176" formatCode="&quot;Uplatňujete v rámci projektu odpočet DPH? Odpověď vyberte z rozbalovacího menu. Pokud ano, DPH nelze hradit z NP *&quot;"/>
    <numFmt numFmtId="177" formatCode="&quot;Uplatňujete v rámci projektu odpočet DPH? Odpověď vyberte z rozbalovacího menu. Pokud ano, DPH nelze hradit z nadačního P *&quot;"/>
    <numFmt numFmtId="178" formatCode="&quot;Uplatňujete v rámci projektu odpočet DPH? Odpověď vyberte z rozbalovacího menu. Pokud ano, DPH nelze hradit z nadačního *&quot;"/>
    <numFmt numFmtId="179" formatCode="&quot;Uplatňujete v rámci projektu odpočet DPH? Odpověď vyberte z rozbal.menu. Pokud ano, DPH nelze hradit z nadačního příspěvku *&quot;"/>
    <numFmt numFmtId="180" formatCode="&quot;Číslo smlouvy *&quot;"/>
    <numFmt numFmtId="181" formatCode="&quot;Výše schváleného nadačního příspěvku *&quot;"/>
    <numFmt numFmtId="182" formatCode="&quot;Datum podání žádosti *&quot;"/>
    <numFmt numFmtId="183" formatCode="&quot;Datum povinnosti dodání ZHZ *&quot;"/>
    <numFmt numFmtId="184" formatCode="00000000;00000000"/>
    <numFmt numFmtId="185" formatCode="&quot;Název  organizace *&quot;"/>
    <numFmt numFmtId="186" formatCode="&quot;IČ *&quot;"/>
    <numFmt numFmtId="187" formatCode="#,##0&quot; Kč&quot;"/>
    <numFmt numFmtId="188" formatCode="&quot;Co konkrétně pořídíte z nadačního příspěvku? *&quot;"/>
    <numFmt numFmtId="189" formatCode="&quot;Jméno a příjmení zpracovatele tabulky *&quot;"/>
    <numFmt numFmtId="190" formatCode="&quot;8. Požadované finanční prostředky od Nadace ČEZ Celkem &quot;"/>
    <numFmt numFmtId="191" formatCode="&quot;Datum zpracování *&quot;"/>
    <numFmt numFmtId="192" formatCode="&quot;Jméno a příjmení statutárního zástupce *&quot;"/>
    <numFmt numFmtId="193" formatCode="&quot;Datum *&quot;"/>
  </numFmts>
  <fonts count="107">
    <font>
      <sz val="10"/>
      <name val="Arial"/>
      <family val="0"/>
    </font>
    <font>
      <sz val="8"/>
      <name val="Arial"/>
      <family val="2"/>
    </font>
    <font>
      <u val="single"/>
      <sz val="10"/>
      <color indexed="12"/>
      <name val="Arial"/>
      <family val="2"/>
    </font>
    <font>
      <u val="single"/>
      <sz val="10"/>
      <color indexed="36"/>
      <name val="Arial"/>
      <family val="2"/>
    </font>
    <font>
      <b/>
      <sz val="12"/>
      <color indexed="23"/>
      <name val="Nimbus CEZ"/>
      <family val="0"/>
    </font>
    <font>
      <sz val="12"/>
      <name val="Nimbus CEZ"/>
      <family val="0"/>
    </font>
    <font>
      <b/>
      <sz val="12"/>
      <name val="Nimbus CEZ"/>
      <family val="0"/>
    </font>
    <font>
      <b/>
      <sz val="12"/>
      <color indexed="12"/>
      <name val="Nimbus CEZ"/>
      <family val="0"/>
    </font>
    <font>
      <sz val="10"/>
      <name val="Nimbus CEZ"/>
      <family val="0"/>
    </font>
    <font>
      <sz val="10"/>
      <color indexed="18"/>
      <name val="Nimbus CEZ"/>
      <family val="0"/>
    </font>
    <font>
      <b/>
      <sz val="11"/>
      <name val="Nimbus CEZ"/>
      <family val="0"/>
    </font>
    <font>
      <b/>
      <sz val="14"/>
      <name val="Nimbus CEZ"/>
      <family val="0"/>
    </font>
    <font>
      <sz val="12"/>
      <name val="Arial"/>
      <family val="2"/>
    </font>
    <font>
      <b/>
      <sz val="12"/>
      <name val="Arial"/>
      <family val="2"/>
    </font>
    <font>
      <b/>
      <sz val="14"/>
      <name val="Arial"/>
      <family val="2"/>
    </font>
    <font>
      <b/>
      <sz val="10"/>
      <color indexed="8"/>
      <name val="Arial"/>
      <family val="2"/>
    </font>
    <font>
      <b/>
      <sz val="12"/>
      <color indexed="18"/>
      <name val="Arial"/>
      <family val="2"/>
    </font>
    <font>
      <b/>
      <sz val="10"/>
      <name val="Arial"/>
      <family val="2"/>
    </font>
    <font>
      <sz val="9"/>
      <name val="Tahoma"/>
      <family val="2"/>
    </font>
    <font>
      <b/>
      <sz val="9"/>
      <color indexed="23"/>
      <name val="Nimbus CEZ"/>
      <family val="0"/>
    </font>
    <font>
      <sz val="9"/>
      <color indexed="23"/>
      <name val="Nimbus CEZ"/>
      <family val="0"/>
    </font>
    <font>
      <b/>
      <sz val="9"/>
      <color indexed="8"/>
      <name val="Arial"/>
      <family val="2"/>
    </font>
    <font>
      <b/>
      <u val="single"/>
      <sz val="9"/>
      <color indexed="8"/>
      <name val="Arial"/>
      <family val="2"/>
    </font>
    <font>
      <sz val="9"/>
      <name val="Arial"/>
      <family val="2"/>
    </font>
    <font>
      <sz val="8"/>
      <name val="Tahoma"/>
      <family val="2"/>
    </font>
    <font>
      <b/>
      <sz val="8"/>
      <name val="Tahoma"/>
      <family val="2"/>
    </font>
    <font>
      <b/>
      <sz val="14"/>
      <color indexed="23"/>
      <name val="Nimbus CEZ"/>
      <family val="0"/>
    </font>
    <font>
      <i/>
      <sz val="9"/>
      <name val="Tahoma"/>
      <family val="2"/>
    </font>
    <font>
      <b/>
      <sz val="9"/>
      <color indexed="55"/>
      <name val="Arial"/>
      <family val="2"/>
    </font>
    <font>
      <sz val="22"/>
      <color indexed="23"/>
      <name val="Nimbus CEZ"/>
      <family val="0"/>
    </font>
    <font>
      <sz val="22"/>
      <name val="Arial"/>
      <family val="2"/>
    </font>
    <font>
      <sz val="10"/>
      <color indexed="22"/>
      <name val="Arial"/>
      <family val="2"/>
    </font>
    <font>
      <sz val="9"/>
      <color indexed="22"/>
      <name val="Arial"/>
      <family val="2"/>
    </font>
    <font>
      <b/>
      <sz val="10"/>
      <color indexed="18"/>
      <name val="Arial"/>
      <family val="2"/>
    </font>
    <font>
      <sz val="10"/>
      <color indexed="10"/>
      <name val="Arial"/>
      <family val="2"/>
    </font>
    <font>
      <sz val="10"/>
      <color indexed="18"/>
      <name val="Arial"/>
      <family val="2"/>
    </font>
    <font>
      <b/>
      <sz val="9"/>
      <name val="Tahoma"/>
      <family val="2"/>
    </font>
    <font>
      <b/>
      <sz val="11"/>
      <name val="Arial"/>
      <family val="2"/>
    </font>
    <font>
      <sz val="10"/>
      <color indexed="62"/>
      <name val="Arial"/>
      <family val="2"/>
    </font>
    <font>
      <b/>
      <sz val="10"/>
      <color indexed="22"/>
      <name val="Arial"/>
      <family val="2"/>
    </font>
    <font>
      <b/>
      <sz val="12"/>
      <color indexed="62"/>
      <name val="Arial"/>
      <family val="2"/>
    </font>
    <font>
      <sz val="10"/>
      <color indexed="53"/>
      <name val="Nimbus CEZ"/>
      <family val="0"/>
    </font>
    <font>
      <b/>
      <sz val="14"/>
      <color indexed="53"/>
      <name val="Nimbus CEZ"/>
      <family val="0"/>
    </font>
    <font>
      <b/>
      <sz val="13"/>
      <name val="Arial"/>
      <family val="2"/>
    </font>
    <font>
      <b/>
      <sz val="13"/>
      <color indexed="13"/>
      <name val="Arial"/>
      <family val="2"/>
    </font>
    <font>
      <sz val="11"/>
      <name val="Arial"/>
      <family val="2"/>
    </font>
    <font>
      <b/>
      <sz val="13"/>
      <color indexed="23"/>
      <name val="Nimbus CEZ"/>
      <family val="0"/>
    </font>
    <font>
      <b/>
      <sz val="10"/>
      <name val="Nimbus CEZ"/>
      <family val="0"/>
    </font>
    <font>
      <b/>
      <sz val="10"/>
      <color indexed="53"/>
      <name val="Nimbus CEZ"/>
      <family val="0"/>
    </font>
    <font>
      <sz val="24"/>
      <color indexed="23"/>
      <name val="Nimbus CEZ"/>
      <family val="0"/>
    </font>
    <font>
      <sz val="10"/>
      <color indexed="12"/>
      <name val="Nimbus CEZ"/>
      <family val="0"/>
    </font>
    <font>
      <sz val="10"/>
      <color indexed="22"/>
      <name val="Nimbus CEZ"/>
      <family val="0"/>
    </font>
    <font>
      <sz val="10"/>
      <color indexed="23"/>
      <name val="Nimbus CEZ"/>
      <family val="0"/>
    </font>
    <font>
      <sz val="12"/>
      <color indexed="23"/>
      <name val="Nimbus CEZ"/>
      <family val="0"/>
    </font>
    <font>
      <i/>
      <sz val="10"/>
      <name val="Nimbus CEZ"/>
      <family val="0"/>
    </font>
    <font>
      <b/>
      <sz val="12"/>
      <color indexed="53"/>
      <name val="Nimbus CEZ"/>
      <family val="0"/>
    </font>
    <font>
      <b/>
      <sz val="9"/>
      <color indexed="9"/>
      <name val="Arial"/>
      <family val="2"/>
    </font>
    <font>
      <b/>
      <sz val="10"/>
      <color indexed="23"/>
      <name val="Nimbus CEZ"/>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i/>
      <sz val="8"/>
      <color indexed="9"/>
      <name val="Nimbus CEZ"/>
      <family val="0"/>
    </font>
    <font>
      <b/>
      <sz val="10"/>
      <color indexed="9"/>
      <name val="Nimbus CEZ"/>
      <family val="0"/>
    </font>
    <font>
      <sz val="10"/>
      <color indexed="9"/>
      <name val="Nimbus CEZ"/>
      <family val="0"/>
    </font>
    <font>
      <b/>
      <sz val="12"/>
      <color indexed="9"/>
      <name val="Nimbus CEZ"/>
      <family val="0"/>
    </font>
    <font>
      <sz val="8"/>
      <name val="Segoe U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rgb="FF686868"/>
      <name val="Nimbus CEZ"/>
      <family val="0"/>
    </font>
    <font>
      <i/>
      <sz val="8"/>
      <color theme="0"/>
      <name val="Nimbus CEZ"/>
      <family val="0"/>
    </font>
    <font>
      <sz val="10"/>
      <color theme="0" tint="-0.4999699890613556"/>
      <name val="Nimbus CEZ"/>
      <family val="0"/>
    </font>
    <font>
      <b/>
      <sz val="10"/>
      <color theme="0"/>
      <name val="Nimbus CEZ"/>
      <family val="0"/>
    </font>
    <font>
      <sz val="10"/>
      <color theme="0"/>
      <name val="Nimbus CEZ"/>
      <family val="0"/>
    </font>
    <font>
      <b/>
      <sz val="12"/>
      <color theme="0"/>
      <name val="Nimbus CEZ"/>
      <family val="0"/>
    </font>
    <font>
      <b/>
      <sz val="10"/>
      <color theme="0" tint="-0.4999699890613556"/>
      <name val="Nimbus CEZ"/>
      <family val="0"/>
    </font>
    <font>
      <sz val="10"/>
      <color theme="0" tint="-0.1499900072813034"/>
      <name val="Nimbus CEZ"/>
      <family val="0"/>
    </font>
    <font>
      <sz val="9"/>
      <color theme="0" tint="-0.4999699890613556"/>
      <name val="Nimbus CEZ"/>
      <family val="0"/>
    </font>
    <font>
      <b/>
      <sz val="8"/>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99CCFF"/>
        <bgColor indexed="64"/>
      </patternFill>
    </fill>
    <fill>
      <patternFill patternType="solid">
        <fgColor rgb="FFFF6600"/>
        <bgColor indexed="64"/>
      </patternFill>
    </fill>
  </fills>
  <borders count="17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ashed"/>
      <right style="dashed"/>
      <top style="dashed"/>
      <bottom style="dashed"/>
    </border>
    <border>
      <left style="dashed"/>
      <right style="medium"/>
      <top style="dashed"/>
      <bottom style="dashed"/>
    </border>
    <border>
      <left style="dashed"/>
      <right style="thick">
        <color indexed="60"/>
      </right>
      <top style="dashed"/>
      <bottom style="dashed"/>
    </border>
    <border>
      <left style="dashed"/>
      <right style="dashed"/>
      <top style="dashed"/>
      <bottom style="medium"/>
    </border>
    <border>
      <left style="dashed"/>
      <right style="medium"/>
      <top style="dashed"/>
      <bottom style="medium"/>
    </border>
    <border>
      <left>
        <color indexed="63"/>
      </left>
      <right style="thin"/>
      <top style="medium"/>
      <bottom style="medium"/>
    </border>
    <border>
      <left style="dashed"/>
      <right style="thick">
        <color indexed="60"/>
      </right>
      <top style="dashed"/>
      <bottom style="medium"/>
    </border>
    <border>
      <left style="thick">
        <color indexed="60"/>
      </left>
      <right style="dashed"/>
      <top style="dashed"/>
      <bottom style="dashed"/>
    </border>
    <border>
      <left>
        <color indexed="63"/>
      </left>
      <right>
        <color indexed="63"/>
      </right>
      <top style="medium"/>
      <bottom style="medium"/>
    </border>
    <border>
      <left style="thick">
        <color indexed="60"/>
      </left>
      <right style="dashed"/>
      <top style="dashed"/>
      <bottom style="medium"/>
    </border>
    <border>
      <left style="thick">
        <color indexed="60"/>
      </left>
      <right style="dashed"/>
      <top style="dashed"/>
      <bottom style="thin"/>
    </border>
    <border>
      <left style="dashed"/>
      <right style="dashed"/>
      <top style="dashed"/>
      <bottom style="thin"/>
    </border>
    <border>
      <left style="dashed"/>
      <right style="medium"/>
      <top style="dashed"/>
      <bottom style="thin"/>
    </border>
    <border>
      <left style="medium"/>
      <right style="dashed"/>
      <top style="dashed"/>
      <bottom style="thin"/>
    </border>
    <border>
      <left style="dashed"/>
      <right style="thick">
        <color indexed="60"/>
      </right>
      <top style="dashed"/>
      <bottom style="thin"/>
    </border>
    <border>
      <left style="thin"/>
      <right style="thin"/>
      <top style="thin"/>
      <bottom style="thin"/>
    </border>
    <border>
      <left style="medium"/>
      <right style="thin"/>
      <top style="medium"/>
      <bottom style="medium"/>
    </border>
    <border>
      <left style="thick">
        <color indexed="60"/>
      </left>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ck">
        <color indexed="16"/>
      </right>
      <top style="medium"/>
      <bottom style="medium"/>
    </border>
    <border>
      <left>
        <color indexed="63"/>
      </left>
      <right style="thick">
        <color indexed="16"/>
      </right>
      <top>
        <color indexed="63"/>
      </top>
      <bottom>
        <color indexed="63"/>
      </bottom>
    </border>
    <border>
      <left style="thick">
        <color indexed="16"/>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ck">
        <color indexed="16"/>
      </left>
      <right style="thin"/>
      <top style="medium"/>
      <bottom style="medium"/>
    </border>
    <border>
      <left style="thick">
        <color indexed="60"/>
      </left>
      <right style="dashed"/>
      <top style="thin"/>
      <bottom style="medium"/>
    </border>
    <border>
      <left style="thick">
        <color indexed="16"/>
      </left>
      <right style="thick">
        <color indexed="16"/>
      </right>
      <top>
        <color indexed="63"/>
      </top>
      <bottom style="thick">
        <color indexed="16"/>
      </bottom>
    </border>
    <border>
      <left style="thin"/>
      <right style="thick">
        <color indexed="60"/>
      </right>
      <top style="medium"/>
      <bottom>
        <color indexed="63"/>
      </bottom>
    </border>
    <border>
      <left style="thin"/>
      <right style="thick">
        <color indexed="60"/>
      </right>
      <top style="medium"/>
      <bottom style="thin"/>
    </border>
    <border>
      <left style="thin"/>
      <right style="thin"/>
      <top>
        <color indexed="63"/>
      </top>
      <bottom>
        <color indexed="63"/>
      </bottom>
    </border>
    <border>
      <left style="thick">
        <color indexed="16"/>
      </left>
      <right style="thick">
        <color indexed="16"/>
      </right>
      <top>
        <color indexed="63"/>
      </top>
      <bottom style="thin"/>
    </border>
    <border>
      <left style="thin"/>
      <right style="thin"/>
      <top style="medium"/>
      <bottom style="medium"/>
    </border>
    <border>
      <left style="medium"/>
      <right style="dashed"/>
      <top style="dashed"/>
      <bottom style="medium"/>
    </border>
    <border>
      <left style="thick">
        <color theme="5" tint="-0.4999699890613556"/>
      </left>
      <right>
        <color indexed="63"/>
      </right>
      <top style="thin"/>
      <bottom>
        <color indexed="63"/>
      </bottom>
    </border>
    <border>
      <left style="thick">
        <color theme="5" tint="-0.4999699890613556"/>
      </left>
      <right>
        <color indexed="63"/>
      </right>
      <top>
        <color indexed="63"/>
      </top>
      <bottom>
        <color indexed="63"/>
      </bottom>
    </border>
    <border>
      <left style="thick">
        <color theme="5" tint="-0.4999699890613556"/>
      </left>
      <right style="thin"/>
      <top style="medium"/>
      <bottom style="medium"/>
    </border>
    <border>
      <left>
        <color indexed="63"/>
      </left>
      <right style="dashed"/>
      <top style="dashed"/>
      <bottom style="dashed"/>
    </border>
    <border>
      <left style="thick">
        <color indexed="60"/>
      </left>
      <right style="thin"/>
      <top style="medium"/>
      <bottom style="medium"/>
    </border>
    <border>
      <left style="thin"/>
      <right style="medium"/>
      <top style="medium"/>
      <bottom style="medium"/>
    </border>
    <border>
      <left style="thin"/>
      <right style="thick">
        <color indexed="60"/>
      </right>
      <top style="medium"/>
      <bottom style="medium"/>
    </border>
    <border>
      <left style="thick">
        <color indexed="16"/>
      </left>
      <right style="thin"/>
      <top style="medium"/>
      <bottom>
        <color indexed="63"/>
      </bottom>
    </border>
    <border>
      <left style="thick">
        <color indexed="16"/>
      </left>
      <right style="thin"/>
      <top style="medium"/>
      <bottom style="thin"/>
    </border>
    <border>
      <left>
        <color indexed="63"/>
      </left>
      <right style="thin"/>
      <top style="thin"/>
      <bottom style="medium"/>
    </border>
    <border>
      <left>
        <color indexed="63"/>
      </left>
      <right style="thick">
        <color rgb="FF8E0000"/>
      </right>
      <top>
        <color indexed="63"/>
      </top>
      <bottom>
        <color indexed="63"/>
      </bottom>
    </border>
    <border>
      <left style="thin"/>
      <right style="thin"/>
      <top style="thin"/>
      <bottom style="medium"/>
    </border>
    <border>
      <left>
        <color indexed="63"/>
      </left>
      <right>
        <color indexed="63"/>
      </right>
      <top>
        <color indexed="63"/>
      </top>
      <bottom style="hair">
        <color indexed="23"/>
      </bottom>
    </border>
    <border>
      <left style="thin"/>
      <right style="thin"/>
      <top style="medium"/>
      <bottom style="thin"/>
    </border>
    <border>
      <left>
        <color indexed="63"/>
      </left>
      <right style="thick">
        <color rgb="FF920000"/>
      </right>
      <top>
        <color indexed="63"/>
      </top>
      <bottom>
        <color indexed="63"/>
      </bottom>
    </border>
    <border>
      <left style="thick">
        <color rgb="FF920000"/>
      </left>
      <right>
        <color indexed="63"/>
      </right>
      <top>
        <color indexed="63"/>
      </top>
      <bottom>
        <color indexed="63"/>
      </bottom>
    </border>
    <border>
      <left style="medium"/>
      <right style="thin"/>
      <top style="thin"/>
      <bottom style="medium"/>
    </border>
    <border>
      <left>
        <color indexed="63"/>
      </left>
      <right style="thin">
        <color theme="0" tint="-0.4999699890613556"/>
      </right>
      <top>
        <color indexed="63"/>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style="hair">
        <color theme="0" tint="-0.4999699890613556"/>
      </right>
      <top>
        <color indexed="63"/>
      </top>
      <bottom style="hair">
        <color indexed="23"/>
      </bottom>
    </border>
    <border>
      <left style="hair">
        <color theme="0" tint="-0.4999699890613556"/>
      </left>
      <right style="hair">
        <color theme="0" tint="-0.4999699890613556"/>
      </right>
      <top>
        <color indexed="63"/>
      </top>
      <bottom style="hair">
        <color indexed="23"/>
      </bottom>
    </border>
    <border>
      <left style="hair">
        <color theme="0" tint="-0.4999699890613556"/>
      </left>
      <right style="hair">
        <color theme="0" tint="-0.4999699890613556"/>
      </right>
      <top style="thin">
        <color theme="0" tint="-0.4999699890613556"/>
      </top>
      <bottom style="hair">
        <color indexed="23"/>
      </bottom>
    </border>
    <border>
      <left style="hair">
        <color theme="0" tint="-0.4999699890613556"/>
      </left>
      <right style="thin">
        <color theme="0" tint="-0.4999699890613556"/>
      </right>
      <top style="thin">
        <color theme="0" tint="-0.4999699890613556"/>
      </top>
      <bottom style="hair">
        <color indexed="23"/>
      </bottom>
    </border>
    <border>
      <left>
        <color indexed="63"/>
      </left>
      <right style="hair">
        <color theme="0" tint="-0.4999699890613556"/>
      </right>
      <top style="hair">
        <color indexed="23"/>
      </top>
      <bottom style="hair">
        <color indexed="23"/>
      </bottom>
    </border>
    <border>
      <left style="hair">
        <color theme="0" tint="-0.4999699890613556"/>
      </left>
      <right style="hair">
        <color theme="0" tint="-0.4999699890613556"/>
      </right>
      <top style="hair">
        <color indexed="23"/>
      </top>
      <bottom style="hair">
        <color indexed="23"/>
      </bottom>
    </border>
    <border>
      <left style="hair">
        <color theme="0" tint="-0.4999699890613556"/>
      </left>
      <right style="hair">
        <color theme="0" tint="-0.4999699890613556"/>
      </right>
      <top style="hair">
        <color indexed="23"/>
      </top>
      <bottom style="hair">
        <color theme="0" tint="-0.4999699890613556"/>
      </bottom>
    </border>
    <border>
      <left style="hair">
        <color theme="0" tint="-0.4999699890613556"/>
      </left>
      <right style="thin">
        <color theme="0" tint="-0.4999699890613556"/>
      </right>
      <top style="hair">
        <color indexed="23"/>
      </top>
      <bottom style="hair">
        <color indexed="23"/>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indexed="23"/>
      </top>
      <bottom style="thin">
        <color theme="0" tint="-0.4999699890613556"/>
      </bottom>
    </border>
    <border>
      <left style="hair">
        <color theme="0" tint="-0.4999699890613556"/>
      </left>
      <right style="hair">
        <color theme="0" tint="-0.4999699890613556"/>
      </right>
      <top style="hair">
        <color indexed="23"/>
      </top>
      <bottom style="thin">
        <color indexed="23"/>
      </bottom>
    </border>
    <border>
      <left style="hair">
        <color theme="0" tint="-0.4999699890613556"/>
      </left>
      <right style="thin">
        <color theme="0" tint="-0.4999699890613556"/>
      </right>
      <top style="hair">
        <color indexed="23"/>
      </top>
      <bottom style="thin">
        <color indexed="23"/>
      </bottom>
    </border>
    <border>
      <left>
        <color indexed="63"/>
      </left>
      <right style="hair">
        <color theme="0" tint="-0.4999699890613556"/>
      </right>
      <top style="thin">
        <color indexed="23"/>
      </top>
      <bottom style="thin">
        <color theme="0" tint="-0.4999699890613556"/>
      </bottom>
    </border>
    <border>
      <left>
        <color indexed="63"/>
      </left>
      <right style="hair">
        <color theme="0" tint="-0.4999699890613556"/>
      </right>
      <top style="thin">
        <color indexed="23"/>
      </top>
      <bottom style="thin">
        <color indexed="23"/>
      </bottom>
    </border>
    <border>
      <left>
        <color indexed="63"/>
      </left>
      <right style="thin">
        <color theme="0" tint="-0.4999699890613556"/>
      </right>
      <top style="thin">
        <color indexed="23"/>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color indexed="63"/>
      </left>
      <right>
        <color indexed="63"/>
      </right>
      <top>
        <color indexed="63"/>
      </top>
      <bottom style="thin">
        <color theme="0" tint="-0.4999699890613556"/>
      </bottom>
    </border>
    <border>
      <left style="thick">
        <color indexed="16"/>
      </left>
      <right style="thin"/>
      <top style="thin"/>
      <bottom>
        <color indexed="63"/>
      </bottom>
    </border>
    <border>
      <left style="thick">
        <color indexed="16"/>
      </left>
      <right style="thin"/>
      <top>
        <color indexed="63"/>
      </top>
      <bottom>
        <color indexed="63"/>
      </bottom>
    </border>
    <border>
      <left style="thick">
        <color indexed="16"/>
      </left>
      <right style="thin"/>
      <top>
        <color indexed="63"/>
      </top>
      <bottom style="thin"/>
    </border>
    <border>
      <left style="thin"/>
      <right style="thick">
        <color indexed="60"/>
      </right>
      <top style="thin"/>
      <bottom>
        <color indexed="63"/>
      </bottom>
    </border>
    <border>
      <left style="thin"/>
      <right style="thick">
        <color indexed="60"/>
      </right>
      <top>
        <color indexed="63"/>
      </top>
      <bottom>
        <color indexed="63"/>
      </bottom>
    </border>
    <border>
      <left style="thin"/>
      <right style="thick">
        <color indexed="60"/>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ck">
        <color indexed="60"/>
      </right>
      <top>
        <color indexed="63"/>
      </top>
      <bottom style="medium"/>
    </border>
    <border>
      <left style="medium"/>
      <right style="thin"/>
      <top style="medium"/>
      <bottom style="thin"/>
    </border>
    <border>
      <left style="thick">
        <color theme="5" tint="-0.4999699890613556"/>
      </left>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thick">
        <color indexed="60"/>
      </right>
      <top style="thin"/>
      <bottom style="thin"/>
    </border>
    <border>
      <left style="thick">
        <color indexed="16"/>
      </left>
      <right>
        <color indexed="63"/>
      </right>
      <top style="thin"/>
      <bottom style="medium"/>
    </border>
    <border>
      <left>
        <color indexed="63"/>
      </left>
      <right style="thick">
        <color indexed="60"/>
      </right>
      <top style="thin"/>
      <bottom style="medium"/>
    </border>
    <border>
      <left>
        <color indexed="63"/>
      </left>
      <right style="thick">
        <color theme="5" tint="-0.4999699890613556"/>
      </right>
      <top>
        <color indexed="63"/>
      </top>
      <bottom>
        <color indexed="63"/>
      </bottom>
    </border>
    <border>
      <left style="thick">
        <color rgb="FF894105"/>
      </left>
      <right>
        <color indexed="63"/>
      </right>
      <top style="thick">
        <color rgb="FF894105"/>
      </top>
      <bottom style="thick">
        <color rgb="FF894105"/>
      </bottom>
    </border>
    <border>
      <left>
        <color indexed="63"/>
      </left>
      <right>
        <color indexed="63"/>
      </right>
      <top style="thick">
        <color rgb="FF894105"/>
      </top>
      <bottom style="thick">
        <color rgb="FF894105"/>
      </bottom>
    </border>
    <border>
      <left>
        <color indexed="63"/>
      </left>
      <right style="thick">
        <color rgb="FF894105"/>
      </right>
      <top style="thick">
        <color rgb="FF894105"/>
      </top>
      <bottom style="thick">
        <color rgb="FF894105"/>
      </bottom>
    </border>
    <border>
      <left style="thick">
        <color indexed="60"/>
      </left>
      <right>
        <color indexed="63"/>
      </right>
      <top style="thin"/>
      <bottom style="medium"/>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style="medium"/>
      <right>
        <color indexed="63"/>
      </right>
      <top style="thin"/>
      <bottom style="medium"/>
    </border>
    <border>
      <left style="thick">
        <color indexed="60"/>
      </left>
      <right style="thin"/>
      <top style="medium"/>
      <bottom style="thin"/>
    </border>
    <border>
      <left style="thin"/>
      <right>
        <color indexed="63"/>
      </right>
      <top style="medium"/>
      <bottom style="thin"/>
    </border>
    <border>
      <left style="thick">
        <color indexed="60"/>
      </left>
      <right>
        <color indexed="63"/>
      </right>
      <top style="thick">
        <color indexed="16"/>
      </top>
      <bottom style="thin"/>
    </border>
    <border>
      <left>
        <color indexed="63"/>
      </left>
      <right>
        <color indexed="63"/>
      </right>
      <top style="thick">
        <color indexed="16"/>
      </top>
      <bottom style="thin"/>
    </border>
    <border>
      <left>
        <color indexed="63"/>
      </left>
      <right style="thick">
        <color indexed="60"/>
      </right>
      <top style="thick">
        <color indexed="16"/>
      </top>
      <bottom style="thin"/>
    </border>
    <border>
      <left style="thick">
        <color indexed="16"/>
      </left>
      <right>
        <color indexed="63"/>
      </right>
      <top style="thick">
        <color indexed="60"/>
      </top>
      <bottom>
        <color indexed="63"/>
      </bottom>
    </border>
    <border>
      <left>
        <color indexed="63"/>
      </left>
      <right style="thick">
        <color indexed="60"/>
      </right>
      <top style="thick">
        <color indexed="60"/>
      </top>
      <bottom>
        <color indexed="63"/>
      </bottom>
    </border>
    <border>
      <left style="thick">
        <color indexed="16"/>
      </left>
      <right>
        <color indexed="63"/>
      </right>
      <top>
        <color indexed="63"/>
      </top>
      <bottom style="medium"/>
    </border>
    <border>
      <left>
        <color indexed="63"/>
      </left>
      <right style="thick">
        <color indexed="60"/>
      </right>
      <top>
        <color indexed="63"/>
      </top>
      <bottom style="medium"/>
    </border>
    <border>
      <left style="thick">
        <color indexed="60"/>
      </left>
      <right style="thin"/>
      <top style="thin"/>
      <bottom style="thin"/>
    </border>
    <border>
      <left style="thick">
        <color indexed="60"/>
      </left>
      <right style="thin"/>
      <top style="medium"/>
      <bottom>
        <color indexed="63"/>
      </bottom>
    </border>
    <border>
      <left style="thick">
        <color indexed="60"/>
      </left>
      <right style="thin"/>
      <top>
        <color indexed="63"/>
      </top>
      <bottom style="medium"/>
    </border>
    <border>
      <left style="medium"/>
      <right style="thin"/>
      <top>
        <color indexed="63"/>
      </top>
      <bottom style="thin"/>
    </border>
    <border>
      <left style="thin"/>
      <right style="medium"/>
      <top>
        <color indexed="63"/>
      </top>
      <bottom style="thin"/>
    </border>
    <border>
      <left>
        <color indexed="63"/>
      </left>
      <right style="thick">
        <color indexed="16"/>
      </right>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color theme="0" tint="-0.4999699890613556"/>
      </bottom>
    </border>
    <border>
      <left>
        <color indexed="63"/>
      </left>
      <right>
        <color indexed="63"/>
      </right>
      <top>
        <color indexed="63"/>
      </top>
      <bottom style="hair">
        <color theme="1" tint="0.49998000264167786"/>
      </bottom>
    </border>
    <border>
      <left>
        <color indexed="63"/>
      </left>
      <right>
        <color indexed="63"/>
      </right>
      <top>
        <color indexed="63"/>
      </top>
      <bottom style="medium">
        <color indexed="53"/>
      </bottom>
    </border>
    <border>
      <left>
        <color indexed="63"/>
      </left>
      <right>
        <color indexed="63"/>
      </right>
      <top style="medium">
        <color indexed="53"/>
      </top>
      <bottom>
        <color indexed="6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style="thin">
        <color theme="0" tint="-0.4999699890613556"/>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n">
        <color theme="0" tint="-0.4999699890613556"/>
      </left>
      <right>
        <color indexed="63"/>
      </right>
      <top style="thin">
        <color theme="0" tint="-0.4999699890613556"/>
      </top>
      <bottom style="hair">
        <color indexed="23"/>
      </bottom>
    </border>
    <border>
      <left>
        <color indexed="63"/>
      </left>
      <right style="hair">
        <color theme="0" tint="-0.4999699890613556"/>
      </right>
      <top style="thin">
        <color theme="0" tint="-0.4999699890613556"/>
      </top>
      <bottom style="hair">
        <color indexed="23"/>
      </bottom>
    </border>
    <border>
      <left style="hair">
        <color theme="0" tint="-0.4999699890613556"/>
      </left>
      <right>
        <color indexed="63"/>
      </right>
      <top style="thin">
        <color theme="0" tint="-0.4999699890613556"/>
      </top>
      <bottom style="hair">
        <color indexed="23"/>
      </bottom>
    </border>
    <border>
      <left>
        <color indexed="63"/>
      </left>
      <right>
        <color indexed="63"/>
      </right>
      <top style="thin">
        <color theme="0" tint="-0.4999699890613556"/>
      </top>
      <bottom style="hair">
        <color indexed="23"/>
      </bottom>
    </border>
    <border>
      <left style="hair">
        <color theme="0" tint="-0.4999699890613556"/>
      </left>
      <right>
        <color indexed="63"/>
      </right>
      <top>
        <color indexed="63"/>
      </top>
      <bottom style="hair">
        <color theme="0" tint="-0.4999699890613556"/>
      </bottom>
    </border>
    <border>
      <left>
        <color indexed="63"/>
      </left>
      <right style="hair">
        <color theme="0" tint="-0.4999699890613556"/>
      </right>
      <top>
        <color indexed="63"/>
      </top>
      <bottom style="hair">
        <color theme="0" tint="-0.4999699890613556"/>
      </bottom>
    </border>
    <border>
      <left style="hair">
        <color theme="0" tint="-0.4999699890613556"/>
      </left>
      <right>
        <color indexed="63"/>
      </right>
      <top style="thin">
        <color theme="0" tint="-0.4999699890613556"/>
      </top>
      <bottom style="hair">
        <color theme="0" tint="-0.4999699890613556"/>
      </bottom>
    </border>
    <border>
      <left>
        <color indexed="63"/>
      </left>
      <right style="hair">
        <color theme="0" tint="-0.4999699890613556"/>
      </right>
      <top style="thin">
        <color theme="0" tint="-0.4999699890613556"/>
      </top>
      <bottom style="hair">
        <color theme="0" tint="-0.4999699890613556"/>
      </bottom>
    </border>
    <border>
      <left style="thin">
        <color theme="0" tint="-0.4999699890613556"/>
      </left>
      <right>
        <color indexed="63"/>
      </right>
      <top style="hair">
        <color indexed="23"/>
      </top>
      <bottom style="hair">
        <color indexed="23"/>
      </bottom>
    </border>
    <border>
      <left style="hair">
        <color theme="0" tint="-0.4999699890613556"/>
      </left>
      <right>
        <color indexed="63"/>
      </right>
      <top style="hair">
        <color indexed="23"/>
      </top>
      <bottom style="hair">
        <color indexed="23"/>
      </bottom>
    </border>
    <border>
      <left style="hair">
        <color theme="0" tint="-0.4999699890613556"/>
      </left>
      <right>
        <color indexed="63"/>
      </right>
      <top style="hair">
        <color theme="0" tint="-0.4999699890613556"/>
      </top>
      <bottom style="hair">
        <color theme="0" tint="-0.4999699890613556"/>
      </bottom>
    </border>
    <border>
      <left>
        <color indexed="63"/>
      </left>
      <right>
        <color indexed="63"/>
      </right>
      <top style="hair">
        <color theme="0" tint="-0.4999699890613556"/>
      </top>
      <bottom style="hair">
        <color theme="0" tint="-0.4999699890613556"/>
      </bottom>
    </border>
    <border>
      <left>
        <color indexed="63"/>
      </left>
      <right style="hair">
        <color theme="0" tint="-0.4999699890613556"/>
      </right>
      <top style="hair">
        <color theme="0" tint="-0.4999699890613556"/>
      </top>
      <bottom style="hair">
        <color theme="0" tint="-0.4999699890613556"/>
      </bottom>
    </border>
    <border>
      <left style="thin">
        <color theme="0" tint="-0.4999699890613556"/>
      </left>
      <right>
        <color indexed="63"/>
      </right>
      <top style="hair">
        <color indexed="23"/>
      </top>
      <bottom style="thin">
        <color theme="0" tint="-0.4999699890613556"/>
      </bottom>
    </border>
    <border>
      <left>
        <color indexed="63"/>
      </left>
      <right style="hair">
        <color theme="0" tint="-0.4999699890613556"/>
      </right>
      <top style="hair">
        <color indexed="23"/>
      </top>
      <bottom style="thin">
        <color theme="0" tint="-0.4999699890613556"/>
      </bottom>
    </border>
    <border>
      <left style="hair">
        <color theme="0" tint="-0.4999699890613556"/>
      </left>
      <right>
        <color indexed="63"/>
      </right>
      <top style="hair">
        <color indexed="23"/>
      </top>
      <bottom style="thin">
        <color theme="0" tint="-0.4999699890613556"/>
      </bottom>
    </border>
    <border>
      <left>
        <color indexed="63"/>
      </left>
      <right>
        <color indexed="63"/>
      </right>
      <top style="hair">
        <color indexed="23"/>
      </top>
      <bottom style="thin">
        <color theme="0" tint="-0.4999699890613556"/>
      </bottom>
    </border>
    <border>
      <left>
        <color indexed="63"/>
      </left>
      <right style="hair">
        <color theme="0" tint="-0.4999699890613556"/>
      </right>
      <top>
        <color indexed="63"/>
      </top>
      <bottom style="thin">
        <color theme="0" tint="-0.4999699890613556"/>
      </bottom>
    </border>
    <border>
      <left style="hair">
        <color theme="0" tint="-0.4999699890613556"/>
      </left>
      <right>
        <color indexed="63"/>
      </right>
      <top style="hair">
        <color theme="0" tint="-0.4999699890613556"/>
      </top>
      <bottom style="thin">
        <color indexed="23"/>
      </bottom>
    </border>
    <border>
      <left>
        <color indexed="63"/>
      </left>
      <right style="hair">
        <color theme="0" tint="-0.4999699890613556"/>
      </right>
      <top style="hair">
        <color theme="0" tint="-0.4999699890613556"/>
      </top>
      <bottom style="thin">
        <color indexed="23"/>
      </bottom>
    </border>
    <border>
      <left style="hair">
        <color theme="0" tint="-0.4999699890613556"/>
      </left>
      <right>
        <color indexed="63"/>
      </right>
      <top style="thin">
        <color indexed="23"/>
      </top>
      <bottom style="thin">
        <color indexed="23"/>
      </bottom>
    </border>
    <border>
      <left style="thin">
        <color theme="0" tint="-0.4999699890613556"/>
      </left>
      <right>
        <color indexed="63"/>
      </right>
      <top style="thin">
        <color indexed="23"/>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3"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0" borderId="0" applyNumberFormat="0" applyBorder="0" applyAlignment="0" applyProtection="0"/>
    <xf numFmtId="0" fontId="3"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89" fillId="0" borderId="7" applyNumberFormat="0" applyFill="0" applyAlignment="0" applyProtection="0"/>
    <xf numFmtId="0" fontId="90" fillId="22" borderId="0" applyNumberFormat="0" applyBorder="0" applyAlignment="0" applyProtection="0"/>
    <xf numFmtId="0" fontId="91" fillId="23" borderId="0" applyNumberFormat="0" applyBorder="0" applyAlignment="0" applyProtection="0"/>
    <xf numFmtId="0" fontId="92" fillId="0" borderId="0" applyNumberFormat="0" applyFill="0" applyBorder="0" applyAlignment="0" applyProtection="0"/>
    <xf numFmtId="0" fontId="93" fillId="24" borderId="8" applyNumberFormat="0" applyAlignment="0" applyProtection="0"/>
    <xf numFmtId="0" fontId="94" fillId="25" borderId="8" applyNumberFormat="0" applyAlignment="0" applyProtection="0"/>
    <xf numFmtId="0" fontId="95" fillId="25" borderId="9" applyNumberFormat="0" applyAlignment="0" applyProtection="0"/>
    <xf numFmtId="0" fontId="96" fillId="0" borderId="0" applyNumberFormat="0" applyFill="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cellStyleXfs>
  <cellXfs count="421">
    <xf numFmtId="0" fontId="0" fillId="0" borderId="0" xfId="0" applyAlignment="1">
      <alignment/>
    </xf>
    <xf numFmtId="4" fontId="0" fillId="32" borderId="10" xfId="0" applyNumberFormat="1" applyFont="1" applyFill="1" applyBorder="1" applyAlignment="1" applyProtection="1">
      <alignment horizontal="right" vertical="center" shrinkToFit="1"/>
      <protection locked="0"/>
    </xf>
    <xf numFmtId="49" fontId="0" fillId="32" borderId="10" xfId="0" applyNumberFormat="1" applyFont="1" applyFill="1" applyBorder="1" applyAlignment="1" applyProtection="1">
      <alignment vertical="center" wrapText="1"/>
      <protection locked="0"/>
    </xf>
    <xf numFmtId="49" fontId="0" fillId="32" borderId="11" xfId="0" applyNumberFormat="1" applyFont="1" applyFill="1" applyBorder="1" applyAlignment="1" applyProtection="1">
      <alignment vertical="center" wrapText="1"/>
      <protection locked="0"/>
    </xf>
    <xf numFmtId="4" fontId="0" fillId="32" borderId="12" xfId="0" applyNumberFormat="1" applyFont="1" applyFill="1" applyBorder="1" applyAlignment="1" applyProtection="1">
      <alignment horizontal="right" vertical="center" shrinkToFit="1"/>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shrinkToFit="1"/>
      <protection/>
    </xf>
    <xf numFmtId="0" fontId="0" fillId="0" borderId="0" xfId="0" applyFill="1" applyBorder="1" applyAlignment="1" applyProtection="1">
      <alignment vertical="center" wrapText="1"/>
      <protection/>
    </xf>
    <xf numFmtId="0" fontId="0" fillId="0" borderId="0" xfId="0" applyFill="1" applyBorder="1" applyAlignment="1" applyProtection="1">
      <alignment vertical="center" shrinkToFit="1"/>
      <protection/>
    </xf>
    <xf numFmtId="0" fontId="0" fillId="0" borderId="0" xfId="0" applyAlignment="1" applyProtection="1">
      <alignment/>
      <protection/>
    </xf>
    <xf numFmtId="4" fontId="12" fillId="0" borderId="13" xfId="0" applyNumberFormat="1" applyFont="1" applyBorder="1" applyAlignment="1" applyProtection="1">
      <alignment horizontal="right" vertical="center" shrinkToFit="1"/>
      <protection/>
    </xf>
    <xf numFmtId="49" fontId="12" fillId="0" borderId="13" xfId="0" applyNumberFormat="1" applyFont="1" applyBorder="1" applyAlignment="1" applyProtection="1">
      <alignment vertical="center" wrapText="1"/>
      <protection/>
    </xf>
    <xf numFmtId="49" fontId="12" fillId="0" borderId="14" xfId="0" applyNumberFormat="1" applyFont="1" applyBorder="1" applyAlignment="1" applyProtection="1">
      <alignment vertical="center" wrapText="1"/>
      <protection/>
    </xf>
    <xf numFmtId="4" fontId="13" fillId="0" borderId="13" xfId="0" applyNumberFormat="1" applyFont="1" applyFill="1" applyBorder="1" applyAlignment="1" applyProtection="1">
      <alignment horizontal="right" vertical="center" shrinkToFit="1"/>
      <protection/>
    </xf>
    <xf numFmtId="4" fontId="13" fillId="0" borderId="15" xfId="0" applyNumberFormat="1" applyFont="1" applyBorder="1" applyAlignment="1" applyProtection="1">
      <alignment vertical="center" shrinkToFit="1"/>
      <protection/>
    </xf>
    <xf numFmtId="0" fontId="0" fillId="0" borderId="0" xfId="0" applyFont="1" applyFill="1" applyBorder="1" applyAlignment="1" applyProtection="1">
      <alignment vertical="center" wrapText="1"/>
      <protection/>
    </xf>
    <xf numFmtId="4" fontId="14" fillId="0" borderId="0" xfId="0" applyNumberFormat="1" applyFont="1" applyFill="1" applyBorder="1" applyAlignment="1" applyProtection="1">
      <alignment vertical="center" shrinkToFit="1"/>
      <protection/>
    </xf>
    <xf numFmtId="4" fontId="13" fillId="0" borderId="0" xfId="0" applyNumberFormat="1" applyFont="1" applyFill="1" applyBorder="1" applyAlignment="1" applyProtection="1">
      <alignment vertical="center" shrinkToFit="1"/>
      <protection/>
    </xf>
    <xf numFmtId="0" fontId="0" fillId="0" borderId="0" xfId="0" applyFill="1" applyBorder="1" applyAlignment="1" applyProtection="1">
      <alignment/>
      <protection/>
    </xf>
    <xf numFmtId="4" fontId="13" fillId="0" borderId="16" xfId="0" applyNumberFormat="1" applyFont="1" applyFill="1" applyBorder="1" applyAlignment="1" applyProtection="1">
      <alignment horizontal="right" vertical="center" shrinkToFit="1"/>
      <protection/>
    </xf>
    <xf numFmtId="14" fontId="0" fillId="32" borderId="17" xfId="0" applyNumberFormat="1" applyFont="1" applyFill="1" applyBorder="1" applyAlignment="1" applyProtection="1">
      <alignment vertical="center" shrinkToFit="1"/>
      <protection locked="0"/>
    </xf>
    <xf numFmtId="4" fontId="11" fillId="33" borderId="18" xfId="0" applyNumberFormat="1" applyFont="1" applyFill="1" applyBorder="1" applyAlignment="1" applyProtection="1">
      <alignment vertical="center"/>
      <protection/>
    </xf>
    <xf numFmtId="14" fontId="12" fillId="0" borderId="19" xfId="0" applyNumberFormat="1" applyFont="1" applyBorder="1" applyAlignment="1" applyProtection="1">
      <alignment vertical="center" shrinkToFit="1"/>
      <protection/>
    </xf>
    <xf numFmtId="14" fontId="0" fillId="0" borderId="20" xfId="0" applyNumberFormat="1" applyFont="1" applyFill="1" applyBorder="1" applyAlignment="1" applyProtection="1">
      <alignment vertical="center" shrinkToFit="1"/>
      <protection/>
    </xf>
    <xf numFmtId="4" fontId="0" fillId="0" borderId="21" xfId="0" applyNumberFormat="1" applyFont="1" applyFill="1" applyBorder="1" applyAlignment="1" applyProtection="1">
      <alignment horizontal="right" vertical="center" shrinkToFit="1"/>
      <protection/>
    </xf>
    <xf numFmtId="49" fontId="0" fillId="0" borderId="21" xfId="0" applyNumberFormat="1" applyFont="1" applyFill="1" applyBorder="1" applyAlignment="1" applyProtection="1">
      <alignment vertical="center" wrapText="1"/>
      <protection/>
    </xf>
    <xf numFmtId="49" fontId="0" fillId="0" borderId="22" xfId="0" applyNumberFormat="1" applyFont="1" applyFill="1" applyBorder="1" applyAlignment="1" applyProtection="1">
      <alignment vertical="center" wrapText="1"/>
      <protection/>
    </xf>
    <xf numFmtId="14" fontId="17" fillId="0" borderId="23" xfId="0" applyNumberFormat="1" applyFont="1" applyFill="1" applyBorder="1" applyAlignment="1" applyProtection="1">
      <alignment vertical="center" shrinkToFit="1"/>
      <protection/>
    </xf>
    <xf numFmtId="4" fontId="17" fillId="0" borderId="21" xfId="0" applyNumberFormat="1" applyFont="1" applyFill="1" applyBorder="1" applyAlignment="1" applyProtection="1">
      <alignment horizontal="right" vertical="center" shrinkToFit="1"/>
      <protection/>
    </xf>
    <xf numFmtId="4" fontId="17" fillId="0" borderId="24" xfId="0" applyNumberFormat="1" applyFont="1" applyFill="1" applyBorder="1" applyAlignment="1" applyProtection="1">
      <alignment horizontal="right" vertical="center" shrinkToFit="1"/>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center" vertical="center"/>
      <protection/>
    </xf>
    <xf numFmtId="0" fontId="23" fillId="0" borderId="0" xfId="0" applyFont="1" applyAlignment="1" applyProtection="1">
      <alignment/>
      <protection/>
    </xf>
    <xf numFmtId="0" fontId="23" fillId="0" borderId="0" xfId="0" applyFont="1" applyFill="1" applyBorder="1" applyAlignment="1" applyProtection="1">
      <alignment/>
      <protection/>
    </xf>
    <xf numFmtId="0" fontId="0" fillId="0" borderId="25" xfId="0" applyBorder="1" applyAlignment="1" applyProtection="1">
      <alignment/>
      <protection/>
    </xf>
    <xf numFmtId="0" fontId="0" fillId="0" borderId="0" xfId="0" applyBorder="1" applyAlignment="1" applyProtection="1">
      <alignment/>
      <protection/>
    </xf>
    <xf numFmtId="14" fontId="13" fillId="33" borderId="26" xfId="0" applyNumberFormat="1" applyFont="1" applyFill="1" applyBorder="1" applyAlignment="1" applyProtection="1">
      <alignment horizontal="right" vertical="center" shrinkToFit="1"/>
      <protection/>
    </xf>
    <xf numFmtId="0" fontId="9"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vertical="center" wrapText="1"/>
      <protection/>
    </xf>
    <xf numFmtId="0" fontId="13" fillId="0" borderId="27" xfId="0" applyFont="1" applyBorder="1" applyAlignment="1" applyProtection="1">
      <alignment vertical="center"/>
      <protection/>
    </xf>
    <xf numFmtId="0" fontId="0" fillId="0" borderId="28" xfId="0" applyFont="1" applyBorder="1" applyAlignment="1" applyProtection="1">
      <alignment/>
      <protection/>
    </xf>
    <xf numFmtId="0" fontId="0" fillId="0" borderId="29" xfId="0" applyFont="1" applyBorder="1" applyAlignment="1" applyProtection="1">
      <alignment/>
      <protection/>
    </xf>
    <xf numFmtId="0" fontId="0" fillId="0" borderId="30" xfId="0" applyFont="1" applyBorder="1" applyAlignment="1" applyProtection="1">
      <alignment/>
      <protection/>
    </xf>
    <xf numFmtId="0" fontId="13" fillId="0" borderId="31" xfId="0" applyFont="1" applyFill="1" applyBorder="1" applyAlignment="1" applyProtection="1">
      <alignment vertical="center" wrapText="1"/>
      <protection/>
    </xf>
    <xf numFmtId="0" fontId="0" fillId="0" borderId="32" xfId="0" applyFont="1" applyFill="1" applyBorder="1" applyAlignment="1" applyProtection="1">
      <alignment vertical="center" wrapText="1"/>
      <protection/>
    </xf>
    <xf numFmtId="0" fontId="0" fillId="0" borderId="0" xfId="0" applyFont="1" applyBorder="1" applyAlignment="1" applyProtection="1">
      <alignment/>
      <protection/>
    </xf>
    <xf numFmtId="4" fontId="13" fillId="0" borderId="33" xfId="0" applyNumberFormat="1" applyFont="1" applyBorder="1" applyAlignment="1" applyProtection="1">
      <alignment vertical="center" shrinkToFit="1"/>
      <protection/>
    </xf>
    <xf numFmtId="4" fontId="13" fillId="0" borderId="34" xfId="0" applyNumberFormat="1" applyFont="1" applyFill="1" applyBorder="1" applyAlignment="1" applyProtection="1">
      <alignment vertical="center" shrinkToFit="1"/>
      <protection/>
    </xf>
    <xf numFmtId="0" fontId="0" fillId="0" borderId="35" xfId="0" applyBorder="1" applyAlignment="1" applyProtection="1">
      <alignment/>
      <protection/>
    </xf>
    <xf numFmtId="0" fontId="13" fillId="4" borderId="36" xfId="0" applyFont="1" applyFill="1" applyBorder="1" applyAlignment="1" applyProtection="1">
      <alignment vertical="center"/>
      <protection/>
    </xf>
    <xf numFmtId="0" fontId="0" fillId="4" borderId="37" xfId="0" applyFont="1" applyFill="1" applyBorder="1" applyAlignment="1" applyProtection="1">
      <alignment vertical="center"/>
      <protection/>
    </xf>
    <xf numFmtId="0" fontId="6" fillId="33" borderId="38" xfId="0" applyFont="1" applyFill="1" applyBorder="1" applyAlignment="1" applyProtection="1">
      <alignment horizontal="center" vertical="center" wrapText="1"/>
      <protection/>
    </xf>
    <xf numFmtId="14" fontId="12" fillId="0" borderId="39" xfId="0" applyNumberFormat="1" applyFont="1" applyBorder="1" applyAlignment="1" applyProtection="1">
      <alignment vertical="center" shrinkToFit="1"/>
      <protection/>
    </xf>
    <xf numFmtId="1" fontId="13" fillId="0" borderId="40" xfId="0" applyNumberFormat="1" applyFont="1" applyBorder="1" applyAlignment="1" applyProtection="1">
      <alignment horizontal="center" vertical="center"/>
      <protection/>
    </xf>
    <xf numFmtId="0" fontId="6" fillId="33" borderId="41" xfId="0" applyFont="1" applyFill="1" applyBorder="1" applyAlignment="1" applyProtection="1">
      <alignment horizontal="center" vertical="center" wrapText="1"/>
      <protection/>
    </xf>
    <xf numFmtId="4" fontId="13" fillId="33" borderId="42" xfId="0" applyNumberFormat="1" applyFont="1" applyFill="1" applyBorder="1" applyAlignment="1" applyProtection="1">
      <alignment vertical="center" wrapText="1"/>
      <protection/>
    </xf>
    <xf numFmtId="0" fontId="0" fillId="0" borderId="31" xfId="0" applyFont="1" applyBorder="1" applyAlignment="1" applyProtection="1">
      <alignment/>
      <protection/>
    </xf>
    <xf numFmtId="0" fontId="0" fillId="0" borderId="43" xfId="0" applyBorder="1" applyAlignment="1" applyProtection="1">
      <alignment/>
      <protection/>
    </xf>
    <xf numFmtId="0" fontId="15" fillId="0" borderId="44" xfId="0" applyFont="1" applyFill="1" applyBorder="1" applyAlignment="1" applyProtection="1">
      <alignment vertical="center" wrapText="1"/>
      <protection/>
    </xf>
    <xf numFmtId="0" fontId="0" fillId="0" borderId="31" xfId="0" applyFont="1" applyFill="1" applyBorder="1" applyAlignment="1" applyProtection="1">
      <alignment vertical="center" wrapText="1"/>
      <protection/>
    </xf>
    <xf numFmtId="0" fontId="13" fillId="0" borderId="31"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31" fillId="34" borderId="0" xfId="0" applyFont="1" applyFill="1" applyAlignment="1" applyProtection="1">
      <alignment/>
      <protection/>
    </xf>
    <xf numFmtId="0" fontId="31" fillId="34" borderId="0" xfId="0" applyFont="1" applyFill="1" applyBorder="1" applyAlignment="1" applyProtection="1">
      <alignment/>
      <protection/>
    </xf>
    <xf numFmtId="0" fontId="32" fillId="34" borderId="0" xfId="0" applyFont="1" applyFill="1" applyBorder="1" applyAlignment="1" applyProtection="1">
      <alignment/>
      <protection/>
    </xf>
    <xf numFmtId="0" fontId="31" fillId="34" borderId="0" xfId="0" applyFont="1" applyFill="1" applyAlignment="1" applyProtection="1">
      <alignment/>
      <protection/>
    </xf>
    <xf numFmtId="0" fontId="31" fillId="34" borderId="0" xfId="0" applyFont="1" applyFill="1" applyBorder="1" applyAlignment="1" applyProtection="1">
      <alignment wrapText="1"/>
      <protection/>
    </xf>
    <xf numFmtId="4" fontId="31" fillId="34" borderId="0" xfId="0" applyNumberFormat="1" applyFont="1" applyFill="1" applyAlignment="1" applyProtection="1">
      <alignment horizontal="center" vertical="center" shrinkToFit="1"/>
      <protection/>
    </xf>
    <xf numFmtId="4" fontId="31" fillId="34" borderId="0" xfId="0" applyNumberFormat="1" applyFont="1" applyFill="1" applyAlignment="1" applyProtection="1">
      <alignment vertical="center" shrinkToFit="1"/>
      <protection/>
    </xf>
    <xf numFmtId="4" fontId="14" fillId="35" borderId="45" xfId="0" applyNumberFormat="1" applyFont="1" applyFill="1" applyBorder="1" applyAlignment="1" applyProtection="1">
      <alignment vertical="center" shrinkToFit="1"/>
      <protection/>
    </xf>
    <xf numFmtId="14" fontId="37" fillId="0" borderId="46" xfId="0" applyNumberFormat="1" applyFont="1" applyBorder="1" applyAlignment="1" applyProtection="1">
      <alignment horizontal="left" vertical="center" wrapText="1"/>
      <protection/>
    </xf>
    <xf numFmtId="0" fontId="32" fillId="34" borderId="0" xfId="0" applyNumberFormat="1" applyFont="1" applyFill="1" applyBorder="1" applyAlignment="1" applyProtection="1">
      <alignment/>
      <protection/>
    </xf>
    <xf numFmtId="0" fontId="31" fillId="34" borderId="0" xfId="0" applyNumberFormat="1" applyFont="1" applyFill="1" applyAlignment="1" applyProtection="1">
      <alignment/>
      <protection/>
    </xf>
    <xf numFmtId="9" fontId="0" fillId="0" borderId="0" xfId="0" applyNumberFormat="1" applyFont="1" applyBorder="1" applyAlignment="1" applyProtection="1">
      <alignment wrapText="1"/>
      <protection/>
    </xf>
    <xf numFmtId="0" fontId="6" fillId="0" borderId="47" xfId="0" applyFont="1" applyFill="1" applyBorder="1" applyAlignment="1" applyProtection="1">
      <alignment vertical="center" wrapText="1"/>
      <protection/>
    </xf>
    <xf numFmtId="0" fontId="31" fillId="34" borderId="48" xfId="0" applyFont="1" applyFill="1" applyBorder="1" applyAlignment="1" applyProtection="1">
      <alignment/>
      <protection/>
    </xf>
    <xf numFmtId="0" fontId="6" fillId="33" borderId="49" xfId="0" applyFont="1" applyFill="1" applyBorder="1" applyAlignment="1" applyProtection="1">
      <alignment vertical="center" wrapText="1"/>
      <protection/>
    </xf>
    <xf numFmtId="14" fontId="0" fillId="32" borderId="50" xfId="0" applyNumberFormat="1" applyFont="1" applyFill="1" applyBorder="1" applyAlignment="1" applyProtection="1">
      <alignment vertical="center" wrapText="1" shrinkToFit="1"/>
      <protection locked="0"/>
    </xf>
    <xf numFmtId="171" fontId="4" fillId="0" borderId="0" xfId="0" applyNumberFormat="1" applyFont="1" applyFill="1" applyBorder="1" applyAlignment="1" applyProtection="1">
      <alignment vertical="center" wrapText="1" shrinkToFit="1"/>
      <protection/>
    </xf>
    <xf numFmtId="171" fontId="4" fillId="0" borderId="31" xfId="0" applyNumberFormat="1" applyFont="1" applyFill="1" applyBorder="1" applyAlignment="1" applyProtection="1">
      <alignment vertical="center" wrapText="1" shrinkToFit="1"/>
      <protection/>
    </xf>
    <xf numFmtId="0" fontId="32" fillId="34" borderId="0" xfId="0" applyFont="1" applyFill="1" applyBorder="1" applyAlignment="1" applyProtection="1">
      <alignment/>
      <protection/>
    </xf>
    <xf numFmtId="0" fontId="31" fillId="34" borderId="0" xfId="0" applyFont="1" applyFill="1" applyBorder="1" applyAlignment="1" applyProtection="1">
      <alignment/>
      <protection/>
    </xf>
    <xf numFmtId="0" fontId="31" fillId="34" borderId="0" xfId="0" applyNumberFormat="1" applyFont="1" applyFill="1" applyBorder="1" applyAlignment="1" applyProtection="1">
      <alignment horizontal="left"/>
      <protection/>
    </xf>
    <xf numFmtId="179" fontId="4" fillId="0" borderId="0" xfId="0" applyNumberFormat="1" applyFont="1" applyFill="1" applyBorder="1" applyAlignment="1" applyProtection="1">
      <alignment vertical="center" wrapText="1" shrinkToFit="1"/>
      <protection/>
    </xf>
    <xf numFmtId="0" fontId="8" fillId="36" borderId="51" xfId="0" applyFont="1" applyFill="1" applyBorder="1" applyAlignment="1" applyProtection="1">
      <alignment horizontal="center" vertical="center" wrapText="1"/>
      <protection/>
    </xf>
    <xf numFmtId="0" fontId="8" fillId="36" borderId="45" xfId="0" applyFont="1" applyFill="1" applyBorder="1" applyAlignment="1" applyProtection="1">
      <alignment horizontal="center" vertical="center" wrapText="1"/>
      <protection/>
    </xf>
    <xf numFmtId="0" fontId="8" fillId="36" borderId="52" xfId="0" applyFont="1" applyFill="1" applyBorder="1" applyAlignment="1" applyProtection="1">
      <alignment horizontal="center" vertical="center" wrapText="1"/>
      <protection/>
    </xf>
    <xf numFmtId="0" fontId="41" fillId="4" borderId="26" xfId="0" applyFont="1" applyFill="1" applyBorder="1" applyAlignment="1" applyProtection="1">
      <alignment horizontal="center" vertical="center" wrapText="1"/>
      <protection/>
    </xf>
    <xf numFmtId="0" fontId="8" fillId="4" borderId="45" xfId="0" applyFont="1" applyFill="1" applyBorder="1" applyAlignment="1" applyProtection="1">
      <alignment horizontal="center" vertical="center" wrapText="1"/>
      <protection/>
    </xf>
    <xf numFmtId="0" fontId="8" fillId="4" borderId="53" xfId="0" applyFont="1" applyFill="1" applyBorder="1" applyAlignment="1" applyProtection="1">
      <alignment horizontal="center" vertical="center" wrapText="1"/>
      <protection/>
    </xf>
    <xf numFmtId="0" fontId="13" fillId="33" borderId="54" xfId="0" applyNumberFormat="1" applyFont="1" applyFill="1" applyBorder="1" applyAlignment="1" applyProtection="1">
      <alignment horizontal="right" vertical="center" wrapText="1"/>
      <protection/>
    </xf>
    <xf numFmtId="0" fontId="13" fillId="33" borderId="55" xfId="0" applyNumberFormat="1" applyFont="1" applyFill="1" applyBorder="1" applyAlignment="1" applyProtection="1">
      <alignment horizontal="right" vertical="center" wrapText="1"/>
      <protection/>
    </xf>
    <xf numFmtId="0" fontId="17" fillId="0" borderId="0" xfId="0" applyFont="1" applyAlignment="1" applyProtection="1">
      <alignment horizontal="left" vertical="center" wrapText="1"/>
      <protection/>
    </xf>
    <xf numFmtId="172" fontId="6" fillId="0" borderId="56" xfId="0" applyNumberFormat="1" applyFont="1" applyFill="1" applyBorder="1" applyAlignment="1" applyProtection="1">
      <alignment vertical="center" wrapText="1"/>
      <protection/>
    </xf>
    <xf numFmtId="0" fontId="0" fillId="0" borderId="0" xfId="0" applyBorder="1" applyAlignment="1" applyProtection="1">
      <alignment vertical="top"/>
      <protection/>
    </xf>
    <xf numFmtId="172" fontId="13" fillId="0" borderId="57" xfId="0" applyNumberFormat="1" applyFont="1" applyFill="1" applyBorder="1" applyAlignment="1" applyProtection="1">
      <alignment vertical="center" wrapText="1"/>
      <protection/>
    </xf>
    <xf numFmtId="9" fontId="13" fillId="0" borderId="57" xfId="0" applyNumberFormat="1" applyFont="1" applyFill="1" applyBorder="1" applyAlignment="1" applyProtection="1">
      <alignment horizontal="center" vertical="center" wrapText="1"/>
      <protection/>
    </xf>
    <xf numFmtId="9" fontId="0" fillId="0" borderId="57" xfId="0" applyNumberFormat="1" applyFont="1" applyFill="1" applyBorder="1" applyAlignment="1" applyProtection="1">
      <alignment horizontal="center" vertical="center" wrapText="1"/>
      <protection/>
    </xf>
    <xf numFmtId="10" fontId="10" fillId="37" borderId="56" xfId="0" applyNumberFormat="1" applyFont="1" applyFill="1" applyBorder="1" applyAlignment="1" applyProtection="1">
      <alignment horizontal="center" vertical="center" wrapText="1"/>
      <protection/>
    </xf>
    <xf numFmtId="14" fontId="8" fillId="38" borderId="58" xfId="0" applyNumberFormat="1" applyFont="1" applyFill="1" applyBorder="1" applyAlignment="1" applyProtection="1">
      <alignment vertical="center" wrapText="1"/>
      <protection locked="0"/>
    </xf>
    <xf numFmtId="0" fontId="0" fillId="38" borderId="25" xfId="0" applyFont="1" applyFill="1" applyBorder="1" applyAlignment="1" applyProtection="1">
      <alignment/>
      <protection locked="0"/>
    </xf>
    <xf numFmtId="14" fontId="8" fillId="38" borderId="59" xfId="0" applyNumberFormat="1" applyFont="1" applyFill="1" applyBorder="1" applyAlignment="1" applyProtection="1">
      <alignment horizontal="right" vertical="center"/>
      <protection locked="0"/>
    </xf>
    <xf numFmtId="4" fontId="13" fillId="0" borderId="31" xfId="0" applyNumberFormat="1" applyFont="1" applyFill="1" applyBorder="1" applyAlignment="1" applyProtection="1">
      <alignment horizontal="center" vertical="center"/>
      <protection/>
    </xf>
    <xf numFmtId="0" fontId="29" fillId="0" borderId="0" xfId="0" applyFont="1" applyFill="1" applyBorder="1" applyAlignment="1" applyProtection="1">
      <alignment vertical="top" wrapText="1"/>
      <protection/>
    </xf>
    <xf numFmtId="0" fontId="30" fillId="0" borderId="0" xfId="0" applyFont="1" applyFill="1" applyBorder="1" applyAlignment="1" applyProtection="1">
      <alignment vertical="top" wrapText="1"/>
      <protection/>
    </xf>
    <xf numFmtId="0" fontId="97" fillId="33" borderId="60" xfId="0" applyFont="1" applyFill="1" applyBorder="1" applyAlignment="1" applyProtection="1">
      <alignment vertical="center" wrapText="1"/>
      <protection/>
    </xf>
    <xf numFmtId="173" fontId="37" fillId="0" borderId="0" xfId="0" applyNumberFormat="1" applyFont="1" applyFill="1" applyBorder="1" applyAlignment="1" applyProtection="1">
      <alignment horizontal="center" vertical="center" wrapText="1"/>
      <protection/>
    </xf>
    <xf numFmtId="173" fontId="17" fillId="0" borderId="0" xfId="0" applyNumberFormat="1" applyFont="1" applyFill="1" applyBorder="1" applyAlignment="1" applyProtection="1">
      <alignment horizontal="center" vertical="center" wrapText="1"/>
      <protection/>
    </xf>
    <xf numFmtId="173" fontId="17" fillId="0" borderId="0" xfId="0" applyNumberFormat="1" applyFont="1" applyFill="1" applyBorder="1" applyAlignment="1" applyProtection="1">
      <alignment horizontal="center" vertical="center"/>
      <protection/>
    </xf>
    <xf numFmtId="10" fontId="12" fillId="0" borderId="61" xfId="0" applyNumberFormat="1" applyFont="1" applyFill="1" applyBorder="1" applyAlignment="1" applyProtection="1">
      <alignment horizontal="center" vertical="center" wrapText="1"/>
      <protection/>
    </xf>
    <xf numFmtId="0" fontId="31" fillId="34" borderId="62" xfId="0" applyFont="1" applyFill="1" applyBorder="1" applyAlignment="1" applyProtection="1">
      <alignment/>
      <protection/>
    </xf>
    <xf numFmtId="172" fontId="6" fillId="37" borderId="63" xfId="0" applyNumberFormat="1" applyFont="1" applyFill="1" applyBorder="1" applyAlignment="1" applyProtection="1">
      <alignment horizontal="center" vertical="center" wrapText="1"/>
      <protection/>
    </xf>
    <xf numFmtId="10" fontId="45" fillId="0" borderId="61" xfId="0" applyNumberFormat="1" applyFont="1" applyFill="1" applyBorder="1" applyAlignment="1" applyProtection="1">
      <alignment horizontal="center" vertical="center" wrapText="1"/>
      <protection/>
    </xf>
    <xf numFmtId="0" fontId="0" fillId="0" borderId="0" xfId="0" applyFont="1" applyAlignment="1" applyProtection="1">
      <alignment/>
      <protection/>
    </xf>
    <xf numFmtId="0" fontId="49" fillId="0" borderId="0" xfId="40" applyFont="1" applyBorder="1" applyAlignment="1" applyProtection="1">
      <alignment horizontal="left"/>
      <protection/>
    </xf>
    <xf numFmtId="0" fontId="8" fillId="0" borderId="0" xfId="0" applyFont="1" applyAlignment="1" applyProtection="1">
      <alignment horizontal="left"/>
      <protection/>
    </xf>
    <xf numFmtId="0" fontId="50" fillId="0" borderId="0" xfId="0" applyFont="1" applyAlignment="1" applyProtection="1">
      <alignment horizontal="left"/>
      <protection/>
    </xf>
    <xf numFmtId="0" fontId="51" fillId="38" borderId="0" xfId="0" applyFont="1" applyFill="1" applyAlignment="1" applyProtection="1">
      <alignment horizontal="right"/>
      <protection/>
    </xf>
    <xf numFmtId="0" fontId="51" fillId="38" borderId="0" xfId="0" applyFont="1" applyFill="1" applyAlignment="1" applyProtection="1">
      <alignment/>
      <protection/>
    </xf>
    <xf numFmtId="0" fontId="8" fillId="0" borderId="0" xfId="0" applyFont="1" applyAlignment="1" applyProtection="1">
      <alignment/>
      <protection/>
    </xf>
    <xf numFmtId="0" fontId="52" fillId="0" borderId="0" xfId="40" applyFont="1" applyBorder="1" applyAlignment="1" applyProtection="1">
      <alignment horizontal="left"/>
      <protection/>
    </xf>
    <xf numFmtId="0" fontId="8" fillId="0" borderId="0" xfId="0" applyFont="1" applyBorder="1" applyAlignment="1" applyProtection="1">
      <alignment horizontal="left"/>
      <protection/>
    </xf>
    <xf numFmtId="0" fontId="50" fillId="0" borderId="0" xfId="0" applyFont="1" applyBorder="1" applyAlignment="1" applyProtection="1">
      <alignment horizontal="left"/>
      <protection/>
    </xf>
    <xf numFmtId="0" fontId="5" fillId="0" borderId="0" xfId="0" applyFont="1" applyAlignment="1" applyProtection="1">
      <alignment/>
      <protection/>
    </xf>
    <xf numFmtId="0" fontId="5" fillId="0" borderId="0" xfId="0" applyFont="1" applyAlignment="1" applyProtection="1">
      <alignment horizontal="left" vertical="top"/>
      <protection/>
    </xf>
    <xf numFmtId="0" fontId="53" fillId="0" borderId="0" xfId="0" applyFont="1" applyAlignment="1" applyProtection="1">
      <alignment horizontal="left" vertical="top"/>
      <protection/>
    </xf>
    <xf numFmtId="173" fontId="51" fillId="38" borderId="0" xfId="0" applyNumberFormat="1" applyFont="1" applyFill="1" applyAlignment="1" applyProtection="1">
      <alignment horizontal="right"/>
      <protection/>
    </xf>
    <xf numFmtId="0" fontId="5" fillId="0" borderId="0" xfId="0" applyFont="1" applyBorder="1" applyAlignment="1" applyProtection="1">
      <alignment horizontal="center" vertical="top"/>
      <protection/>
    </xf>
    <xf numFmtId="0" fontId="5" fillId="0" borderId="0" xfId="0" applyFont="1" applyBorder="1" applyAlignment="1" applyProtection="1">
      <alignment vertical="top"/>
      <protection/>
    </xf>
    <xf numFmtId="0" fontId="53" fillId="0" borderId="0" xfId="0" applyFont="1" applyBorder="1" applyAlignment="1" applyProtection="1">
      <alignment horizontal="left" vertical="top"/>
      <protection/>
    </xf>
    <xf numFmtId="180" fontId="53" fillId="0" borderId="0" xfId="0" applyNumberFormat="1" applyFont="1" applyFill="1" applyBorder="1" applyAlignment="1" applyProtection="1">
      <alignment horizontal="right" shrinkToFit="1"/>
      <protection/>
    </xf>
    <xf numFmtId="180" fontId="53" fillId="0" borderId="0" xfId="0" applyNumberFormat="1" applyFont="1" applyFill="1" applyBorder="1" applyAlignment="1" applyProtection="1">
      <alignment horizontal="center" shrinkToFit="1"/>
      <protection/>
    </xf>
    <xf numFmtId="0" fontId="8" fillId="0" borderId="0" xfId="0" applyFont="1" applyAlignment="1" applyProtection="1">
      <alignment horizontal="left" vertical="top"/>
      <protection/>
    </xf>
    <xf numFmtId="0" fontId="52" fillId="0" borderId="0" xfId="0" applyFont="1" applyAlignment="1" applyProtection="1">
      <alignment horizontal="left" vertical="top"/>
      <protection/>
    </xf>
    <xf numFmtId="165" fontId="52" fillId="0" borderId="0" xfId="0" applyNumberFormat="1" applyFont="1" applyFill="1" applyAlignment="1" applyProtection="1">
      <alignment horizontal="left" vertical="top" shrinkToFit="1"/>
      <protection/>
    </xf>
    <xf numFmtId="14" fontId="8" fillId="0" borderId="0" xfId="0" applyNumberFormat="1" applyFont="1" applyBorder="1" applyAlignment="1" applyProtection="1">
      <alignment horizontal="left" vertical="top"/>
      <protection/>
    </xf>
    <xf numFmtId="0" fontId="55" fillId="0" borderId="0" xfId="0" applyFont="1" applyBorder="1" applyAlignment="1" applyProtection="1">
      <alignment horizontal="left"/>
      <protection/>
    </xf>
    <xf numFmtId="0" fontId="98" fillId="38" borderId="0" xfId="0" applyFont="1" applyFill="1" applyBorder="1" applyAlignment="1" applyProtection="1">
      <alignment horizontal="left"/>
      <protection/>
    </xf>
    <xf numFmtId="186" fontId="53" fillId="0" borderId="0" xfId="0" applyNumberFormat="1" applyFont="1" applyFill="1" applyAlignment="1" applyProtection="1">
      <alignment horizontal="left" shrinkToFit="1"/>
      <protection/>
    </xf>
    <xf numFmtId="184" fontId="5" fillId="0" borderId="0" xfId="0" applyNumberFormat="1" applyFont="1" applyBorder="1" applyAlignment="1" applyProtection="1">
      <alignment horizontal="left"/>
      <protection/>
    </xf>
    <xf numFmtId="0" fontId="53" fillId="0" borderId="0" xfId="0" applyFont="1" applyFill="1" applyBorder="1" applyAlignment="1" applyProtection="1">
      <alignment horizontal="right"/>
      <protection/>
    </xf>
    <xf numFmtId="0" fontId="48" fillId="0" borderId="64" xfId="0" applyFont="1" applyBorder="1" applyAlignment="1" applyProtection="1">
      <alignment vertical="top"/>
      <protection/>
    </xf>
    <xf numFmtId="0" fontId="56" fillId="39" borderId="65" xfId="0" applyFont="1" applyFill="1" applyBorder="1" applyAlignment="1" applyProtection="1">
      <alignment vertical="center" wrapText="1"/>
      <protection/>
    </xf>
    <xf numFmtId="49" fontId="52" fillId="0" borderId="64" xfId="0" applyNumberFormat="1" applyFont="1" applyBorder="1" applyAlignment="1" applyProtection="1">
      <alignment vertical="top" wrapText="1"/>
      <protection/>
    </xf>
    <xf numFmtId="187" fontId="99" fillId="0" borderId="66" xfId="0" applyNumberFormat="1" applyFont="1" applyBorder="1" applyAlignment="1" applyProtection="1">
      <alignment horizontal="right" vertical="center" shrinkToFit="1"/>
      <protection/>
    </xf>
    <xf numFmtId="1" fontId="99" fillId="0" borderId="67" xfId="0" applyNumberFormat="1" applyFont="1" applyBorder="1" applyAlignment="1" applyProtection="1">
      <alignment horizontal="right" vertical="center" wrapText="1"/>
      <protection/>
    </xf>
    <xf numFmtId="49" fontId="99" fillId="0" borderId="68" xfId="0" applyNumberFormat="1" applyFont="1" applyBorder="1" applyAlignment="1" applyProtection="1">
      <alignment vertical="center" wrapText="1" shrinkToFit="1"/>
      <protection/>
    </xf>
    <xf numFmtId="49" fontId="99" fillId="0" borderId="69" xfId="0" applyNumberFormat="1" applyFont="1" applyBorder="1" applyAlignment="1" applyProtection="1">
      <alignment vertical="center" wrapText="1" shrinkToFit="1"/>
      <protection/>
    </xf>
    <xf numFmtId="0" fontId="8" fillId="0" borderId="64" xfId="0" applyFont="1" applyBorder="1" applyAlignment="1" applyProtection="1">
      <alignment vertical="top" wrapText="1"/>
      <protection/>
    </xf>
    <xf numFmtId="187" fontId="8" fillId="0" borderId="70" xfId="0" applyNumberFormat="1" applyFont="1" applyBorder="1" applyAlignment="1" applyProtection="1">
      <alignment horizontal="right" vertical="center"/>
      <protection locked="0"/>
    </xf>
    <xf numFmtId="4" fontId="8" fillId="0" borderId="71" xfId="0" applyNumberFormat="1" applyFont="1" applyBorder="1" applyAlignment="1" applyProtection="1">
      <alignment horizontal="right" vertical="center" wrapText="1"/>
      <protection locked="0"/>
    </xf>
    <xf numFmtId="49" fontId="8" fillId="0" borderId="72" xfId="0" applyNumberFormat="1" applyFont="1" applyBorder="1" applyAlignment="1" applyProtection="1">
      <alignment vertical="center" wrapText="1"/>
      <protection locked="0"/>
    </xf>
    <xf numFmtId="49" fontId="8" fillId="0" borderId="73" xfId="0" applyNumberFormat="1" applyFont="1" applyBorder="1" applyAlignment="1" applyProtection="1">
      <alignment vertical="center" wrapText="1"/>
      <protection locked="0"/>
    </xf>
    <xf numFmtId="49" fontId="8" fillId="0" borderId="74" xfId="0" applyNumberFormat="1" applyFont="1" applyBorder="1" applyAlignment="1" applyProtection="1">
      <alignment vertical="center" wrapText="1"/>
      <protection locked="0"/>
    </xf>
    <xf numFmtId="49" fontId="8" fillId="0" borderId="67" xfId="0" applyNumberFormat="1" applyFont="1" applyBorder="1" applyAlignment="1" applyProtection="1">
      <alignment vertical="center" wrapText="1"/>
      <protection locked="0"/>
    </xf>
    <xf numFmtId="187" fontId="8" fillId="0" borderId="75" xfId="0" applyNumberFormat="1" applyFont="1" applyBorder="1" applyAlignment="1" applyProtection="1">
      <alignment horizontal="right" vertical="center"/>
      <protection/>
    </xf>
    <xf numFmtId="1" fontId="8" fillId="0" borderId="76" xfId="0" applyNumberFormat="1" applyFont="1" applyBorder="1" applyAlignment="1" applyProtection="1">
      <alignment horizontal="right" vertical="center" wrapText="1"/>
      <protection/>
    </xf>
    <xf numFmtId="49" fontId="8" fillId="0" borderId="76" xfId="0" applyNumberFormat="1" applyFont="1" applyBorder="1" applyAlignment="1" applyProtection="1">
      <alignment vertical="center" wrapText="1"/>
      <protection/>
    </xf>
    <xf numFmtId="49" fontId="8" fillId="0" borderId="77" xfId="0" applyNumberFormat="1" applyFont="1" applyBorder="1" applyAlignment="1" applyProtection="1">
      <alignment vertical="center" wrapText="1"/>
      <protection/>
    </xf>
    <xf numFmtId="0" fontId="8" fillId="0" borderId="0" xfId="0" applyFont="1" applyBorder="1" applyAlignment="1" applyProtection="1">
      <alignment vertical="top" wrapText="1"/>
      <protection/>
    </xf>
    <xf numFmtId="4" fontId="47" fillId="0" borderId="78" xfId="0" applyNumberFormat="1" applyFont="1" applyBorder="1" applyAlignment="1" applyProtection="1">
      <alignment horizontal="right" vertical="top"/>
      <protection/>
    </xf>
    <xf numFmtId="0" fontId="8" fillId="0" borderId="79" xfId="0" applyFont="1" applyBorder="1" applyAlignment="1" applyProtection="1">
      <alignment vertical="top"/>
      <protection/>
    </xf>
    <xf numFmtId="0" fontId="8" fillId="0" borderId="80" xfId="0" applyFont="1" applyBorder="1" applyAlignment="1" applyProtection="1">
      <alignment vertical="top"/>
      <protection/>
    </xf>
    <xf numFmtId="0" fontId="100" fillId="0" borderId="0" xfId="0" applyNumberFormat="1" applyFont="1" applyFill="1" applyBorder="1" applyAlignment="1" applyProtection="1">
      <alignment vertical="top" wrapText="1"/>
      <protection/>
    </xf>
    <xf numFmtId="4" fontId="47" fillId="0" borderId="65" xfId="0" applyNumberFormat="1" applyFont="1" applyBorder="1" applyAlignment="1" applyProtection="1">
      <alignment horizontal="right" vertical="center" wrapText="1"/>
      <protection/>
    </xf>
    <xf numFmtId="188" fontId="52" fillId="0" borderId="0" xfId="0" applyNumberFormat="1" applyFont="1" applyBorder="1" applyAlignment="1" applyProtection="1">
      <alignment vertical="center" wrapText="1"/>
      <protection/>
    </xf>
    <xf numFmtId="4" fontId="47" fillId="0" borderId="81" xfId="0" applyNumberFormat="1" applyFont="1" applyBorder="1" applyAlignment="1" applyProtection="1">
      <alignment horizontal="right" vertical="center" wrapText="1"/>
      <protection/>
    </xf>
    <xf numFmtId="0" fontId="101" fillId="0" borderId="0" xfId="0" applyNumberFormat="1" applyFont="1" applyFill="1" applyBorder="1" applyAlignment="1" applyProtection="1">
      <alignment vertical="top" wrapText="1"/>
      <protection/>
    </xf>
    <xf numFmtId="0" fontId="102" fillId="0" borderId="0" xfId="0" applyNumberFormat="1" applyFont="1" applyFill="1" applyBorder="1" applyAlignment="1" applyProtection="1">
      <alignment vertical="top" wrapText="1"/>
      <protection/>
    </xf>
    <xf numFmtId="0" fontId="103" fillId="0" borderId="0" xfId="0" applyNumberFormat="1" applyFont="1" applyFill="1" applyBorder="1" applyAlignment="1" applyProtection="1">
      <alignment vertical="top" wrapText="1"/>
      <protection/>
    </xf>
    <xf numFmtId="0" fontId="99" fillId="0" borderId="0" xfId="0" applyNumberFormat="1" applyFont="1" applyFill="1" applyBorder="1" applyAlignment="1" applyProtection="1">
      <alignment vertical="top" wrapText="1"/>
      <protection/>
    </xf>
    <xf numFmtId="187" fontId="51" fillId="38" borderId="0" xfId="0" applyNumberFormat="1" applyFont="1" applyFill="1" applyAlignment="1" applyProtection="1">
      <alignment/>
      <protection/>
    </xf>
    <xf numFmtId="0" fontId="99" fillId="0" borderId="0" xfId="0" applyNumberFormat="1" applyFont="1" applyFill="1" applyBorder="1" applyAlignment="1" applyProtection="1">
      <alignment vertical="center" wrapText="1"/>
      <protection/>
    </xf>
    <xf numFmtId="190" fontId="57" fillId="34" borderId="0" xfId="0" applyNumberFormat="1" applyFont="1" applyFill="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53" fillId="0" borderId="0" xfId="0" applyFont="1" applyAlignment="1" applyProtection="1">
      <alignment vertical="top"/>
      <protection/>
    </xf>
    <xf numFmtId="191" fontId="53" fillId="0" borderId="0" xfId="0" applyNumberFormat="1" applyFont="1" applyAlignment="1" applyProtection="1">
      <alignment vertical="center" wrapText="1"/>
      <protection/>
    </xf>
    <xf numFmtId="0" fontId="52" fillId="0" borderId="0" xfId="0" applyFont="1" applyAlignment="1" applyProtection="1">
      <alignment vertical="top"/>
      <protection/>
    </xf>
    <xf numFmtId="0" fontId="8" fillId="0" borderId="0" xfId="0" applyFont="1" applyAlignment="1" applyProtection="1">
      <alignment vertical="top"/>
      <protection/>
    </xf>
    <xf numFmtId="0" fontId="5" fillId="0" borderId="0" xfId="0" applyFont="1" applyAlignment="1" applyProtection="1">
      <alignment vertical="top"/>
      <protection/>
    </xf>
    <xf numFmtId="0" fontId="4" fillId="0" borderId="0" xfId="0" applyFont="1" applyAlignment="1" applyProtection="1">
      <alignment vertical="top"/>
      <protection/>
    </xf>
    <xf numFmtId="0" fontId="53" fillId="0" borderId="0" xfId="0" applyFont="1" applyBorder="1" applyAlignment="1" applyProtection="1">
      <alignment vertical="top"/>
      <protection/>
    </xf>
    <xf numFmtId="14" fontId="53" fillId="0" borderId="0" xfId="0" applyNumberFormat="1" applyFont="1" applyBorder="1" applyAlignment="1" applyProtection="1">
      <alignment vertical="top"/>
      <protection/>
    </xf>
    <xf numFmtId="14" fontId="5" fillId="0" borderId="0" xfId="0" applyNumberFormat="1" applyFont="1" applyBorder="1" applyAlignment="1" applyProtection="1">
      <alignment horizontal="left" vertical="top"/>
      <protection/>
    </xf>
    <xf numFmtId="0" fontId="4" fillId="0" borderId="0" xfId="0" applyFont="1" applyBorder="1" applyAlignment="1" applyProtection="1">
      <alignment vertical="top"/>
      <protection/>
    </xf>
    <xf numFmtId="0" fontId="57" fillId="0" borderId="0" xfId="0" applyFont="1" applyBorder="1" applyAlignment="1" applyProtection="1">
      <alignment vertical="top"/>
      <protection/>
    </xf>
    <xf numFmtId="14" fontId="52" fillId="0" borderId="0" xfId="0" applyNumberFormat="1" applyFont="1" applyBorder="1" applyAlignment="1" applyProtection="1">
      <alignment vertical="top"/>
      <protection/>
    </xf>
    <xf numFmtId="0" fontId="52" fillId="0" borderId="0" xfId="0" applyFont="1" applyBorder="1" applyAlignment="1" applyProtection="1">
      <alignment vertical="top"/>
      <protection/>
    </xf>
    <xf numFmtId="14" fontId="52" fillId="0" borderId="0" xfId="0" applyNumberFormat="1" applyFont="1" applyBorder="1" applyAlignment="1" applyProtection="1">
      <alignment horizontal="left" vertical="top"/>
      <protection/>
    </xf>
    <xf numFmtId="0" fontId="51" fillId="38" borderId="0" xfId="0" applyFont="1" applyFill="1" applyAlignment="1" applyProtection="1">
      <alignment wrapText="1"/>
      <protection/>
    </xf>
    <xf numFmtId="0" fontId="104" fillId="40" borderId="0" xfId="0" applyFont="1" applyFill="1" applyAlignment="1" applyProtection="1">
      <alignment/>
      <protection/>
    </xf>
    <xf numFmtId="0" fontId="51" fillId="38" borderId="0" xfId="0" applyFont="1" applyFill="1" applyBorder="1" applyAlignment="1" applyProtection="1">
      <alignment/>
      <protection/>
    </xf>
    <xf numFmtId="0" fontId="51" fillId="40" borderId="0" xfId="0" applyFont="1" applyFill="1" applyAlignment="1" applyProtection="1">
      <alignment/>
      <protection/>
    </xf>
    <xf numFmtId="0" fontId="5" fillId="0" borderId="0" xfId="0" applyFont="1" applyAlignment="1" applyProtection="1">
      <alignment vertical="top" wrapText="1"/>
      <protection/>
    </xf>
    <xf numFmtId="10" fontId="8" fillId="0" borderId="0" xfId="0" applyNumberFormat="1" applyFont="1" applyAlignment="1" applyProtection="1">
      <alignment horizontal="right" vertical="top" wrapText="1"/>
      <protection/>
    </xf>
    <xf numFmtId="0" fontId="99" fillId="0" borderId="0" xfId="0" applyFont="1" applyAlignment="1" applyProtection="1">
      <alignment vertical="top" wrapText="1"/>
      <protection/>
    </xf>
    <xf numFmtId="10" fontId="99" fillId="0" borderId="0" xfId="0" applyNumberFormat="1" applyFont="1" applyAlignment="1" applyProtection="1">
      <alignment horizontal="right" vertical="top" wrapText="1"/>
      <protection/>
    </xf>
    <xf numFmtId="10" fontId="99" fillId="0" borderId="0" xfId="0" applyNumberFormat="1" applyFont="1" applyAlignment="1" applyProtection="1">
      <alignment vertical="top" wrapText="1"/>
      <protection/>
    </xf>
    <xf numFmtId="0" fontId="8" fillId="0" borderId="0" xfId="0" applyFont="1" applyAlignment="1" applyProtection="1">
      <alignment vertical="center" wrapText="1"/>
      <protection/>
    </xf>
    <xf numFmtId="10" fontId="8" fillId="0" borderId="0" xfId="0" applyNumberFormat="1" applyFont="1" applyAlignment="1" applyProtection="1">
      <alignment vertical="top" wrapText="1"/>
      <protection/>
    </xf>
    <xf numFmtId="0" fontId="55" fillId="0" borderId="82" xfId="0" applyFont="1" applyBorder="1" applyAlignment="1" applyProtection="1">
      <alignment horizontal="left"/>
      <protection/>
    </xf>
    <xf numFmtId="0" fontId="0" fillId="32" borderId="83" xfId="0" applyNumberFormat="1" applyFont="1" applyFill="1" applyBorder="1" applyAlignment="1" applyProtection="1">
      <alignment horizontal="center" vertical="top" wrapText="1"/>
      <protection locked="0"/>
    </xf>
    <xf numFmtId="0" fontId="0" fillId="32" borderId="84" xfId="0" applyNumberFormat="1" applyFont="1" applyFill="1" applyBorder="1" applyAlignment="1" applyProtection="1">
      <alignment horizontal="center" vertical="top" wrapText="1"/>
      <protection locked="0"/>
    </xf>
    <xf numFmtId="0" fontId="0" fillId="32" borderId="85" xfId="0" applyNumberFormat="1" applyFont="1" applyFill="1" applyBorder="1" applyAlignment="1" applyProtection="1">
      <alignment horizontal="center" vertical="top" wrapText="1"/>
      <protection locked="0"/>
    </xf>
    <xf numFmtId="4" fontId="0" fillId="32" borderId="86" xfId="0" applyNumberFormat="1" applyFont="1" applyFill="1" applyBorder="1" applyAlignment="1" applyProtection="1">
      <alignment horizontal="right" vertical="top" shrinkToFit="1"/>
      <protection locked="0"/>
    </xf>
    <xf numFmtId="4" fontId="0" fillId="32" borderId="87" xfId="0" applyNumberFormat="1" applyFont="1" applyFill="1" applyBorder="1" applyAlignment="1" applyProtection="1">
      <alignment horizontal="right" vertical="top" shrinkToFit="1"/>
      <protection locked="0"/>
    </xf>
    <xf numFmtId="4" fontId="0" fillId="32" borderId="88" xfId="0" applyNumberFormat="1" applyFont="1" applyFill="1" applyBorder="1" applyAlignment="1" applyProtection="1">
      <alignment horizontal="right" vertical="top" shrinkToFit="1"/>
      <protection locked="0"/>
    </xf>
    <xf numFmtId="4" fontId="0" fillId="32" borderId="89" xfId="0" applyNumberFormat="1" applyFont="1" applyFill="1" applyBorder="1" applyAlignment="1" applyProtection="1">
      <alignment horizontal="right" vertical="top" shrinkToFit="1"/>
      <protection locked="0"/>
    </xf>
    <xf numFmtId="4" fontId="0" fillId="32" borderId="90" xfId="0" applyNumberFormat="1" applyFont="1" applyFill="1" applyBorder="1" applyAlignment="1" applyProtection="1">
      <alignment horizontal="right" vertical="top" shrinkToFit="1"/>
      <protection locked="0"/>
    </xf>
    <xf numFmtId="4" fontId="0" fillId="32" borderId="91" xfId="0" applyNumberFormat="1" applyFont="1" applyFill="1" applyBorder="1" applyAlignment="1" applyProtection="1">
      <alignment horizontal="right" vertical="top" shrinkToFit="1"/>
      <protection locked="0"/>
    </xf>
    <xf numFmtId="0" fontId="21" fillId="0" borderId="89" xfId="0" applyFont="1" applyFill="1" applyBorder="1" applyAlignment="1" applyProtection="1">
      <alignment horizontal="left" vertical="center" wrapText="1"/>
      <protection/>
    </xf>
    <xf numFmtId="0" fontId="21" fillId="0" borderId="31" xfId="0" applyFont="1" applyFill="1" applyBorder="1" applyAlignment="1" applyProtection="1">
      <alignment horizontal="left" vertical="center" wrapText="1"/>
      <protection/>
    </xf>
    <xf numFmtId="0" fontId="21" fillId="0" borderId="32" xfId="0" applyFont="1" applyFill="1" applyBorder="1" applyAlignment="1" applyProtection="1">
      <alignment horizontal="left" vertical="center" wrapText="1"/>
      <protection/>
    </xf>
    <xf numFmtId="0" fontId="21" fillId="0" borderId="9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1" fillId="0" borderId="92" xfId="0" applyFont="1" applyFill="1" applyBorder="1" applyAlignment="1" applyProtection="1">
      <alignment horizontal="left" vertical="center" wrapText="1"/>
      <protection/>
    </xf>
    <xf numFmtId="0" fontId="21" fillId="0" borderId="91" xfId="0" applyFont="1" applyFill="1" applyBorder="1" applyAlignment="1" applyProtection="1">
      <alignment horizontal="left" vertical="center" wrapText="1"/>
      <protection/>
    </xf>
    <xf numFmtId="0" fontId="21" fillId="0" borderId="93" xfId="0" applyFont="1" applyFill="1" applyBorder="1" applyAlignment="1" applyProtection="1">
      <alignment horizontal="left" vertical="center" wrapText="1"/>
      <protection/>
    </xf>
    <xf numFmtId="0" fontId="21" fillId="0" borderId="94" xfId="0" applyFont="1" applyFill="1" applyBorder="1" applyAlignment="1" applyProtection="1">
      <alignment horizontal="left" vertical="center" wrapText="1"/>
      <protection/>
    </xf>
    <xf numFmtId="0" fontId="29" fillId="0" borderId="0" xfId="0" applyFont="1" applyFill="1" applyBorder="1" applyAlignment="1" applyProtection="1">
      <alignment horizontal="left" vertical="top" wrapText="1"/>
      <protection/>
    </xf>
    <xf numFmtId="0" fontId="8" fillId="4" borderId="41" xfId="0" applyFont="1" applyFill="1" applyBorder="1" applyAlignment="1" applyProtection="1">
      <alignment horizontal="center" vertical="center" wrapText="1"/>
      <protection/>
    </xf>
    <xf numFmtId="0" fontId="8" fillId="4" borderId="95" xfId="0" applyFont="1" applyFill="1" applyBorder="1" applyAlignment="1" applyProtection="1">
      <alignment horizontal="center" vertical="center" wrapText="1"/>
      <protection/>
    </xf>
    <xf numFmtId="0" fontId="97" fillId="33" borderId="96" xfId="0" applyFont="1" applyFill="1" applyBorder="1" applyAlignment="1" applyProtection="1">
      <alignment vertical="center" wrapText="1"/>
      <protection/>
    </xf>
    <xf numFmtId="0" fontId="97" fillId="33" borderId="60" xfId="0" applyFont="1" applyFill="1" applyBorder="1" applyAlignment="1" applyProtection="1">
      <alignment vertical="center" wrapText="1"/>
      <protection/>
    </xf>
    <xf numFmtId="0" fontId="46" fillId="0" borderId="48" xfId="0" applyFont="1" applyBorder="1" applyAlignment="1" applyProtection="1">
      <alignment horizontal="left" wrapText="1"/>
      <protection/>
    </xf>
    <xf numFmtId="0" fontId="46" fillId="0" borderId="0" xfId="0" applyFont="1" applyBorder="1" applyAlignment="1" applyProtection="1">
      <alignment horizontal="left" wrapText="1"/>
      <protection/>
    </xf>
    <xf numFmtId="0" fontId="46" fillId="0" borderId="97" xfId="0" applyFont="1" applyBorder="1" applyAlignment="1" applyProtection="1">
      <alignment horizontal="left" wrapText="1"/>
      <protection/>
    </xf>
    <xf numFmtId="0" fontId="46" fillId="0" borderId="98" xfId="0" applyFont="1" applyBorder="1" applyAlignment="1" applyProtection="1">
      <alignment horizontal="left" wrapText="1"/>
      <protection/>
    </xf>
    <xf numFmtId="0" fontId="8" fillId="36" borderId="99" xfId="0" applyFont="1" applyFill="1" applyBorder="1" applyAlignment="1" applyProtection="1">
      <alignment horizontal="center" vertical="center" wrapText="1"/>
      <protection/>
    </xf>
    <xf numFmtId="0" fontId="8" fillId="36" borderId="100" xfId="0" applyFont="1" applyFill="1" applyBorder="1" applyAlignment="1" applyProtection="1">
      <alignment horizontal="center" vertical="center" wrapText="1"/>
      <protection/>
    </xf>
    <xf numFmtId="0" fontId="41" fillId="4" borderId="101" xfId="0" applyFont="1" applyFill="1" applyBorder="1" applyAlignment="1" applyProtection="1">
      <alignment horizontal="center" vertical="center" wrapText="1"/>
      <protection/>
    </xf>
    <xf numFmtId="0" fontId="41" fillId="4" borderId="102" xfId="0" applyFont="1" applyFill="1" applyBorder="1" applyAlignment="1" applyProtection="1">
      <alignment horizontal="center" vertical="center" wrapText="1"/>
      <protection/>
    </xf>
    <xf numFmtId="0" fontId="41" fillId="4" borderId="103" xfId="0" applyFont="1" applyFill="1" applyBorder="1" applyAlignment="1" applyProtection="1">
      <alignment horizontal="center" vertical="center" wrapText="1"/>
      <protection/>
    </xf>
    <xf numFmtId="0" fontId="41" fillId="4" borderId="104" xfId="0" applyFont="1" applyFill="1" applyBorder="1" applyAlignment="1" applyProtection="1">
      <alignment horizontal="center" vertical="center" wrapText="1"/>
      <protection/>
    </xf>
    <xf numFmtId="0" fontId="17" fillId="0" borderId="36" xfId="0" applyFont="1" applyBorder="1" applyAlignment="1" applyProtection="1">
      <alignment horizontal="center" vertical="center" textRotation="90" wrapText="1"/>
      <protection/>
    </xf>
    <xf numFmtId="0" fontId="17" fillId="0" borderId="105" xfId="0" applyFont="1" applyBorder="1" applyAlignment="1" applyProtection="1">
      <alignment horizontal="center" vertical="center" textRotation="90" wrapText="1"/>
      <protection/>
    </xf>
    <xf numFmtId="0" fontId="13" fillId="34" borderId="106" xfId="0" applyNumberFormat="1" applyFont="1" applyFill="1" applyBorder="1" applyAlignment="1" applyProtection="1">
      <alignment horizontal="right" vertical="top" wrapText="1"/>
      <protection/>
    </xf>
    <xf numFmtId="0" fontId="0" fillId="0" borderId="107" xfId="0" applyFont="1" applyBorder="1" applyAlignment="1" applyProtection="1">
      <alignment wrapText="1"/>
      <protection/>
    </xf>
    <xf numFmtId="0" fontId="0" fillId="0" borderId="0" xfId="0" applyFont="1" applyBorder="1" applyAlignment="1" applyProtection="1">
      <alignment horizontal="center"/>
      <protection/>
    </xf>
    <xf numFmtId="0" fontId="0" fillId="0" borderId="108" xfId="0" applyFont="1" applyBorder="1" applyAlignment="1" applyProtection="1">
      <alignment horizontal="center"/>
      <protection/>
    </xf>
    <xf numFmtId="4" fontId="33" fillId="0" borderId="0" xfId="0" applyNumberFormat="1" applyFont="1" applyFill="1" applyBorder="1" applyAlignment="1" applyProtection="1">
      <alignment horizontal="center" vertical="center" wrapText="1"/>
      <protection/>
    </xf>
    <xf numFmtId="0" fontId="35" fillId="0" borderId="34"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43" fillId="0" borderId="0" xfId="0" applyFont="1" applyFill="1" applyBorder="1" applyAlignment="1" applyProtection="1">
      <alignment horizontal="left" vertical="center" wrapText="1"/>
      <protection/>
    </xf>
    <xf numFmtId="0" fontId="26" fillId="0" borderId="109" xfId="0" applyFont="1" applyFill="1" applyBorder="1" applyAlignment="1" applyProtection="1">
      <alignment horizontal="center" vertical="center" wrapText="1"/>
      <protection/>
    </xf>
    <xf numFmtId="0" fontId="26" fillId="0" borderId="110" xfId="0" applyFont="1" applyFill="1" applyBorder="1" applyAlignment="1" applyProtection="1">
      <alignment horizontal="center" vertical="center" wrapText="1"/>
      <protection/>
    </xf>
    <xf numFmtId="0" fontId="26" fillId="0" borderId="111" xfId="0" applyFont="1" applyFill="1" applyBorder="1" applyAlignment="1" applyProtection="1">
      <alignment horizontal="center" vertical="center" wrapText="1"/>
      <protection/>
    </xf>
    <xf numFmtId="0" fontId="40" fillId="0" borderId="0" xfId="0" applyFont="1" applyFill="1" applyBorder="1" applyAlignment="1" applyProtection="1">
      <alignment horizontal="left" vertical="center" wrapText="1"/>
      <protection/>
    </xf>
    <xf numFmtId="0" fontId="40" fillId="0" borderId="6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13" fillId="34" borderId="112" xfId="0" applyNumberFormat="1" applyFont="1" applyFill="1" applyBorder="1" applyAlignment="1" applyProtection="1">
      <alignment horizontal="right" vertical="top" wrapText="1"/>
      <protection/>
    </xf>
    <xf numFmtId="170" fontId="4" fillId="0" borderId="113" xfId="0" applyNumberFormat="1" applyFont="1" applyFill="1" applyBorder="1" applyAlignment="1" applyProtection="1">
      <alignment horizontal="left" vertical="center" wrapText="1" shrinkToFit="1"/>
      <protection/>
    </xf>
    <xf numFmtId="14" fontId="5" fillId="32" borderId="89" xfId="0" applyNumberFormat="1" applyFont="1" applyFill="1" applyBorder="1" applyAlignment="1" applyProtection="1">
      <alignment horizontal="center" vertical="center" wrapText="1"/>
      <protection locked="0"/>
    </xf>
    <xf numFmtId="14" fontId="5" fillId="32" borderId="32" xfId="0" applyNumberFormat="1" applyFont="1" applyFill="1" applyBorder="1" applyAlignment="1" applyProtection="1">
      <alignment horizontal="center" vertical="center" wrapText="1"/>
      <protection locked="0"/>
    </xf>
    <xf numFmtId="14" fontId="5" fillId="32" borderId="90" xfId="0" applyNumberFormat="1" applyFont="1" applyFill="1" applyBorder="1" applyAlignment="1" applyProtection="1">
      <alignment horizontal="center" vertical="center" wrapText="1"/>
      <protection locked="0"/>
    </xf>
    <xf numFmtId="14" fontId="5" fillId="32" borderId="92" xfId="0" applyNumberFormat="1" applyFont="1" applyFill="1" applyBorder="1" applyAlignment="1" applyProtection="1">
      <alignment horizontal="center" vertical="center" wrapText="1"/>
      <protection locked="0"/>
    </xf>
    <xf numFmtId="14" fontId="5" fillId="32" borderId="91" xfId="0" applyNumberFormat="1" applyFont="1" applyFill="1" applyBorder="1" applyAlignment="1" applyProtection="1">
      <alignment horizontal="center" vertical="center" wrapText="1"/>
      <protection locked="0"/>
    </xf>
    <xf numFmtId="14" fontId="5" fillId="32" borderId="94" xfId="0" applyNumberFormat="1" applyFont="1" applyFill="1" applyBorder="1" applyAlignment="1" applyProtection="1">
      <alignment horizontal="center" vertical="center" wrapText="1"/>
      <protection locked="0"/>
    </xf>
    <xf numFmtId="0" fontId="7" fillId="36" borderId="114" xfId="0" applyFont="1" applyFill="1" applyBorder="1" applyAlignment="1" applyProtection="1">
      <alignment horizontal="center" vertical="center" wrapText="1"/>
      <protection/>
    </xf>
    <xf numFmtId="0" fontId="0" fillId="0" borderId="114" xfId="0" applyBorder="1" applyAlignment="1" applyProtection="1">
      <alignment horizontal="center" vertical="center" wrapText="1"/>
      <protection/>
    </xf>
    <xf numFmtId="0" fontId="0" fillId="0" borderId="115" xfId="0" applyBorder="1" applyAlignment="1" applyProtection="1">
      <alignment horizontal="center" vertical="center" wrapText="1"/>
      <protection/>
    </xf>
    <xf numFmtId="165" fontId="4" fillId="0" borderId="116" xfId="0" applyNumberFormat="1" applyFont="1" applyFill="1" applyBorder="1" applyAlignment="1" applyProtection="1">
      <alignment horizontal="center" vertical="center" shrinkToFit="1"/>
      <protection/>
    </xf>
    <xf numFmtId="165" fontId="4" fillId="0" borderId="43" xfId="0" applyNumberFormat="1" applyFont="1" applyFill="1" applyBorder="1" applyAlignment="1" applyProtection="1">
      <alignment horizontal="center" vertical="center" shrinkToFit="1"/>
      <protection/>
    </xf>
    <xf numFmtId="165" fontId="4" fillId="0" borderId="117" xfId="0" applyNumberFormat="1" applyFont="1" applyFill="1" applyBorder="1" applyAlignment="1" applyProtection="1">
      <alignment horizontal="center" vertical="center" shrinkToFit="1"/>
      <protection/>
    </xf>
    <xf numFmtId="14" fontId="5" fillId="41" borderId="25" xfId="0" applyNumberFormat="1" applyFont="1" applyFill="1" applyBorder="1" applyAlignment="1" applyProtection="1">
      <alignment horizontal="right" vertical="center"/>
      <protection locked="0"/>
    </xf>
    <xf numFmtId="169" fontId="4" fillId="0" borderId="116" xfId="0" applyNumberFormat="1" applyFont="1" applyFill="1" applyBorder="1" applyAlignment="1" applyProtection="1">
      <alignment horizontal="left" vertical="center" wrapText="1" shrinkToFit="1"/>
      <protection/>
    </xf>
    <xf numFmtId="169" fontId="4" fillId="0" borderId="43" xfId="0" applyNumberFormat="1" applyFont="1" applyFill="1" applyBorder="1" applyAlignment="1" applyProtection="1">
      <alignment horizontal="left" vertical="center" wrapText="1" shrinkToFit="1"/>
      <protection/>
    </xf>
    <xf numFmtId="169" fontId="4" fillId="0" borderId="117" xfId="0" applyNumberFormat="1" applyFont="1" applyFill="1" applyBorder="1" applyAlignment="1" applyProtection="1">
      <alignment horizontal="left" vertical="center" wrapText="1" shrinkToFit="1"/>
      <protection/>
    </xf>
    <xf numFmtId="14" fontId="5" fillId="35" borderId="25" xfId="0" applyNumberFormat="1" applyFont="1" applyFill="1" applyBorder="1" applyAlignment="1" applyProtection="1">
      <alignment horizontal="right" vertical="center"/>
      <protection locked="0"/>
    </xf>
    <xf numFmtId="0" fontId="5" fillId="0" borderId="25" xfId="0" applyFont="1" applyFill="1" applyBorder="1" applyAlignment="1" applyProtection="1">
      <alignment horizontal="center" vertical="center" shrinkToFit="1"/>
      <protection locked="0"/>
    </xf>
    <xf numFmtId="167" fontId="4" fillId="0" borderId="25" xfId="0" applyNumberFormat="1" applyFont="1" applyFill="1" applyBorder="1" applyAlignment="1" applyProtection="1">
      <alignment horizontal="left" vertical="center" wrapText="1" shrinkToFit="1"/>
      <protection/>
    </xf>
    <xf numFmtId="174" fontId="4" fillId="0" borderId="89" xfId="0" applyNumberFormat="1" applyFont="1" applyFill="1" applyBorder="1" applyAlignment="1" applyProtection="1">
      <alignment horizontal="left" vertical="center" wrapText="1" shrinkToFit="1"/>
      <protection/>
    </xf>
    <xf numFmtId="174" fontId="4" fillId="0" borderId="32" xfId="0" applyNumberFormat="1" applyFont="1" applyFill="1" applyBorder="1" applyAlignment="1" applyProtection="1">
      <alignment horizontal="left" vertical="center" wrapText="1" shrinkToFit="1"/>
      <protection/>
    </xf>
    <xf numFmtId="174" fontId="4" fillId="0" borderId="90" xfId="0" applyNumberFormat="1" applyFont="1" applyFill="1" applyBorder="1" applyAlignment="1" applyProtection="1">
      <alignment horizontal="left" vertical="center" wrapText="1" shrinkToFit="1"/>
      <protection/>
    </xf>
    <xf numFmtId="174" fontId="4" fillId="0" borderId="92" xfId="0" applyNumberFormat="1" applyFont="1" applyFill="1" applyBorder="1" applyAlignment="1" applyProtection="1">
      <alignment horizontal="left" vertical="center" wrapText="1" shrinkToFit="1"/>
      <protection/>
    </xf>
    <xf numFmtId="174" fontId="4" fillId="0" borderId="91" xfId="0" applyNumberFormat="1" applyFont="1" applyFill="1" applyBorder="1" applyAlignment="1" applyProtection="1">
      <alignment horizontal="left" vertical="center" wrapText="1" shrinkToFit="1"/>
      <protection/>
    </xf>
    <xf numFmtId="174" fontId="4" fillId="0" borderId="94" xfId="0" applyNumberFormat="1" applyFont="1" applyFill="1" applyBorder="1" applyAlignment="1" applyProtection="1">
      <alignment horizontal="left" vertical="center" wrapText="1" shrinkToFit="1"/>
      <protection/>
    </xf>
    <xf numFmtId="0" fontId="7" fillId="4" borderId="118" xfId="0" applyFont="1" applyFill="1" applyBorder="1" applyAlignment="1" applyProtection="1">
      <alignment horizontal="center" vertical="center" wrapText="1"/>
      <protection/>
    </xf>
    <xf numFmtId="0" fontId="0" fillId="0" borderId="107" xfId="0" applyBorder="1" applyAlignment="1" applyProtection="1">
      <alignment horizontal="center" vertical="center" wrapText="1"/>
      <protection/>
    </xf>
    <xf numFmtId="0" fontId="6" fillId="36" borderId="119" xfId="0" applyFont="1" applyFill="1" applyBorder="1" applyAlignment="1" applyProtection="1">
      <alignment vertical="center" wrapText="1"/>
      <protection/>
    </xf>
    <xf numFmtId="0" fontId="0" fillId="36" borderId="120" xfId="0" applyFill="1" applyBorder="1" applyAlignment="1" applyProtection="1">
      <alignment vertical="center" wrapText="1"/>
      <protection/>
    </xf>
    <xf numFmtId="0" fontId="7" fillId="42" borderId="121" xfId="0" applyFont="1" applyFill="1" applyBorder="1" applyAlignment="1" applyProtection="1">
      <alignment horizontal="center" vertical="center" wrapText="1"/>
      <protection/>
    </xf>
    <xf numFmtId="0" fontId="0" fillId="42" borderId="122" xfId="0" applyFill="1" applyBorder="1" applyAlignment="1" applyProtection="1">
      <alignment horizontal="center" vertical="center" wrapText="1"/>
      <protection/>
    </xf>
    <xf numFmtId="0" fontId="0" fillId="42" borderId="123" xfId="0" applyFill="1" applyBorder="1" applyAlignment="1" applyProtection="1">
      <alignment horizontal="center" vertical="center" wrapText="1"/>
      <protection/>
    </xf>
    <xf numFmtId="3" fontId="12" fillId="32" borderId="25" xfId="0" applyNumberFormat="1" applyFont="1" applyFill="1" applyBorder="1" applyAlignment="1" applyProtection="1">
      <alignment horizontal="right" vertical="center" shrinkToFit="1"/>
      <protection locked="0"/>
    </xf>
    <xf numFmtId="171" fontId="4" fillId="0" borderId="25" xfId="0" applyNumberFormat="1" applyFont="1" applyFill="1" applyBorder="1" applyAlignment="1" applyProtection="1">
      <alignment horizontal="center" vertical="center" shrinkToFit="1"/>
      <protection/>
    </xf>
    <xf numFmtId="166" fontId="4" fillId="0" borderId="25" xfId="0" applyNumberFormat="1" applyFont="1" applyFill="1" applyBorder="1" applyAlignment="1" applyProtection="1">
      <alignment horizontal="left" vertical="center" wrapText="1" shrinkToFit="1"/>
      <protection/>
    </xf>
    <xf numFmtId="14" fontId="5" fillId="32" borderId="25" xfId="0" applyNumberFormat="1" applyFont="1" applyFill="1" applyBorder="1" applyAlignment="1" applyProtection="1">
      <alignment horizontal="center" vertical="center" wrapText="1"/>
      <protection locked="0"/>
    </xf>
    <xf numFmtId="0" fontId="7" fillId="42" borderId="124" xfId="0" applyFont="1" applyFill="1" applyBorder="1" applyAlignment="1" applyProtection="1">
      <alignment horizontal="center" vertical="center" wrapText="1"/>
      <protection/>
    </xf>
    <xf numFmtId="0" fontId="0" fillId="42" borderId="125" xfId="0" applyFill="1" applyBorder="1" applyAlignment="1" applyProtection="1">
      <alignment horizontal="center" vertical="center" wrapText="1"/>
      <protection/>
    </xf>
    <xf numFmtId="0" fontId="0" fillId="42" borderId="126" xfId="0" applyFill="1" applyBorder="1" applyAlignment="1" applyProtection="1">
      <alignment wrapText="1"/>
      <protection/>
    </xf>
    <xf numFmtId="0" fontId="0" fillId="42" borderId="127" xfId="0" applyFill="1" applyBorder="1" applyAlignment="1" applyProtection="1">
      <alignment wrapText="1"/>
      <protection/>
    </xf>
    <xf numFmtId="9" fontId="17" fillId="0" borderId="0" xfId="0" applyNumberFormat="1" applyFont="1" applyFill="1" applyBorder="1" applyAlignment="1" applyProtection="1">
      <alignment horizontal="left" vertical="center" wrapText="1"/>
      <protection/>
    </xf>
    <xf numFmtId="9" fontId="12"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4" fontId="13" fillId="36" borderId="36" xfId="0" applyNumberFormat="1" applyFont="1" applyFill="1" applyBorder="1" applyAlignment="1" applyProtection="1">
      <alignment vertical="center" shrinkToFit="1"/>
      <protection/>
    </xf>
    <xf numFmtId="0" fontId="0" fillId="0" borderId="113" xfId="0" applyBorder="1" applyAlignment="1">
      <alignment vertical="center"/>
    </xf>
    <xf numFmtId="0" fontId="6" fillId="4" borderId="128" xfId="0" applyFont="1" applyFill="1" applyBorder="1" applyAlignment="1" applyProtection="1">
      <alignment vertical="center" wrapText="1"/>
      <protection/>
    </xf>
    <xf numFmtId="0" fontId="0" fillId="4" borderId="25" xfId="0" applyFont="1" applyFill="1" applyBorder="1" applyAlignment="1" applyProtection="1">
      <alignment vertical="center" wrapText="1"/>
      <protection/>
    </xf>
    <xf numFmtId="0" fontId="43" fillId="0" borderId="0" xfId="0" applyFont="1" applyBorder="1" applyAlignment="1" applyProtection="1">
      <alignment horizontal="left" vertical="center" wrapText="1"/>
      <protection/>
    </xf>
    <xf numFmtId="179" fontId="4" fillId="0" borderId="25" xfId="0" applyNumberFormat="1" applyFont="1" applyFill="1" applyBorder="1" applyAlignment="1" applyProtection="1">
      <alignment horizontal="center" vertical="center" wrapText="1" shrinkToFit="1"/>
      <protection/>
    </xf>
    <xf numFmtId="0" fontId="8" fillId="36" borderId="129" xfId="0" applyFont="1" applyFill="1" applyBorder="1" applyAlignment="1" applyProtection="1">
      <alignment horizontal="center" vertical="center" wrapText="1"/>
      <protection/>
    </xf>
    <xf numFmtId="0" fontId="8" fillId="36" borderId="130" xfId="0" applyFont="1" applyFill="1" applyBorder="1" applyAlignment="1" applyProtection="1">
      <alignment horizontal="center" vertical="center" wrapText="1"/>
      <protection/>
    </xf>
    <xf numFmtId="0" fontId="42" fillId="0" borderId="131" xfId="0" applyFont="1" applyBorder="1" applyAlignment="1" applyProtection="1">
      <alignment horizontal="left" vertical="center"/>
      <protection/>
    </xf>
    <xf numFmtId="0" fontId="42" fillId="0" borderId="117" xfId="0" applyFont="1" applyBorder="1" applyAlignment="1" applyProtection="1">
      <alignment horizontal="left" vertical="center"/>
      <protection/>
    </xf>
    <xf numFmtId="0" fontId="42" fillId="0" borderId="132" xfId="0" applyFont="1" applyBorder="1" applyAlignment="1" applyProtection="1">
      <alignment horizontal="left" vertical="center"/>
      <protection/>
    </xf>
    <xf numFmtId="179" fontId="4" fillId="41" borderId="89" xfId="0" applyNumberFormat="1" applyFont="1" applyFill="1" applyBorder="1" applyAlignment="1" applyProtection="1">
      <alignment horizontal="center" vertical="center" shrinkToFit="1"/>
      <protection locked="0"/>
    </xf>
    <xf numFmtId="179" fontId="4" fillId="41" borderId="31" xfId="0" applyNumberFormat="1" applyFont="1" applyFill="1" applyBorder="1" applyAlignment="1" applyProtection="1">
      <alignment horizontal="center" vertical="center" shrinkToFit="1"/>
      <protection locked="0"/>
    </xf>
    <xf numFmtId="179" fontId="4" fillId="41" borderId="32" xfId="0" applyNumberFormat="1" applyFont="1" applyFill="1" applyBorder="1" applyAlignment="1" applyProtection="1">
      <alignment horizontal="center" vertical="center" shrinkToFit="1"/>
      <protection locked="0"/>
    </xf>
    <xf numFmtId="179" fontId="4" fillId="41" borderId="90" xfId="0" applyNumberFormat="1" applyFont="1" applyFill="1" applyBorder="1" applyAlignment="1" applyProtection="1">
      <alignment horizontal="center" vertical="center" shrinkToFit="1"/>
      <protection locked="0"/>
    </xf>
    <xf numFmtId="179" fontId="4" fillId="41" borderId="0" xfId="0" applyNumberFormat="1" applyFont="1" applyFill="1" applyBorder="1" applyAlignment="1" applyProtection="1">
      <alignment horizontal="center" vertical="center" shrinkToFit="1"/>
      <protection locked="0"/>
    </xf>
    <xf numFmtId="179" fontId="4" fillId="41" borderId="92" xfId="0" applyNumberFormat="1" applyFont="1" applyFill="1" applyBorder="1" applyAlignment="1" applyProtection="1">
      <alignment horizontal="center" vertical="center" shrinkToFit="1"/>
      <protection locked="0"/>
    </xf>
    <xf numFmtId="179" fontId="4" fillId="41" borderId="91" xfId="0" applyNumberFormat="1" applyFont="1" applyFill="1" applyBorder="1" applyAlignment="1" applyProtection="1">
      <alignment horizontal="center" vertical="center" shrinkToFit="1"/>
      <protection locked="0"/>
    </xf>
    <xf numFmtId="179" fontId="4" fillId="41" borderId="93" xfId="0" applyNumberFormat="1" applyFont="1" applyFill="1" applyBorder="1" applyAlignment="1" applyProtection="1">
      <alignment horizontal="center" vertical="center" shrinkToFit="1"/>
      <protection locked="0"/>
    </xf>
    <xf numFmtId="179" fontId="4" fillId="41" borderId="94" xfId="0" applyNumberFormat="1" applyFont="1" applyFill="1" applyBorder="1" applyAlignment="1" applyProtection="1">
      <alignment horizontal="center" vertical="center" shrinkToFit="1"/>
      <protection locked="0"/>
    </xf>
    <xf numFmtId="9" fontId="38" fillId="0" borderId="0" xfId="0" applyNumberFormat="1" applyFont="1" applyFill="1" applyBorder="1" applyAlignment="1" applyProtection="1">
      <alignment horizontal="left" vertical="center" wrapText="1"/>
      <protection/>
    </xf>
    <xf numFmtId="9" fontId="45" fillId="0" borderId="0" xfId="0" applyNumberFormat="1" applyFont="1" applyFill="1" applyBorder="1" applyAlignment="1" applyProtection="1">
      <alignment horizontal="left" vertical="center" wrapText="1"/>
      <protection/>
    </xf>
    <xf numFmtId="4" fontId="13" fillId="4" borderId="36" xfId="0" applyNumberFormat="1" applyFont="1" applyFill="1" applyBorder="1" applyAlignment="1" applyProtection="1">
      <alignment horizontal="center" vertical="center"/>
      <protection/>
    </xf>
    <xf numFmtId="4" fontId="13" fillId="4" borderId="37" xfId="0" applyNumberFormat="1" applyFont="1" applyFill="1" applyBorder="1" applyAlignment="1" applyProtection="1">
      <alignment horizontal="center" vertical="center"/>
      <protection/>
    </xf>
    <xf numFmtId="4" fontId="13" fillId="4" borderId="133" xfId="0" applyNumberFormat="1" applyFont="1" applyFill="1" applyBorder="1" applyAlignment="1" applyProtection="1">
      <alignment horizontal="center" vertical="center"/>
      <protection/>
    </xf>
    <xf numFmtId="2" fontId="33" fillId="0" borderId="0" xfId="0" applyNumberFormat="1" applyFont="1" applyFill="1" applyBorder="1" applyAlignment="1" applyProtection="1">
      <alignment horizontal="center" vertical="center" wrapText="1"/>
      <protection/>
    </xf>
    <xf numFmtId="0" fontId="0" fillId="0" borderId="25" xfId="0" applyFont="1" applyBorder="1" applyAlignment="1" applyProtection="1">
      <alignment horizontal="left" vertical="center"/>
      <protection/>
    </xf>
    <xf numFmtId="173" fontId="17" fillId="0" borderId="0" xfId="0" applyNumberFormat="1" applyFont="1" applyFill="1" applyBorder="1" applyAlignment="1" applyProtection="1">
      <alignment horizontal="center" vertical="center" wrapText="1"/>
      <protection/>
    </xf>
    <xf numFmtId="0" fontId="44" fillId="0" borderId="0" xfId="0" applyFont="1" applyFill="1" applyBorder="1" applyAlignment="1" applyProtection="1">
      <alignment horizontal="left" vertical="center" wrapText="1"/>
      <protection/>
    </xf>
    <xf numFmtId="2" fontId="34" fillId="0" borderId="58" xfId="0" applyNumberFormat="1" applyFont="1" applyFill="1" applyBorder="1" applyAlignment="1" applyProtection="1">
      <alignment horizontal="center" vertical="center" wrapText="1"/>
      <protection/>
    </xf>
    <xf numFmtId="2" fontId="34" fillId="0" borderId="134" xfId="0" applyNumberFormat="1" applyFont="1" applyFill="1" applyBorder="1" applyAlignment="1" applyProtection="1">
      <alignment horizontal="center" vertical="center" wrapText="1"/>
      <protection/>
    </xf>
    <xf numFmtId="0" fontId="97" fillId="33" borderId="60" xfId="0" applyFont="1" applyFill="1" applyBorder="1" applyAlignment="1" applyProtection="1">
      <alignment horizontal="left" vertical="center" wrapText="1"/>
      <protection/>
    </xf>
    <xf numFmtId="0" fontId="97" fillId="33" borderId="135" xfId="0" applyFont="1" applyFill="1" applyBorder="1" applyAlignment="1" applyProtection="1">
      <alignment horizontal="left" vertical="center" wrapText="1"/>
      <protection/>
    </xf>
    <xf numFmtId="0" fontId="97" fillId="33" borderId="136" xfId="0" applyFont="1" applyFill="1" applyBorder="1" applyAlignment="1" applyProtection="1">
      <alignment horizontal="left" vertical="center" wrapText="1"/>
      <protection/>
    </xf>
    <xf numFmtId="0" fontId="97" fillId="33" borderId="98" xfId="0" applyFont="1" applyFill="1" applyBorder="1" applyAlignment="1" applyProtection="1">
      <alignment horizontal="left" vertical="center" wrapText="1"/>
      <protection/>
    </xf>
    <xf numFmtId="0" fontId="97" fillId="33" borderId="137" xfId="0" applyFont="1" applyFill="1" applyBorder="1" applyAlignment="1" applyProtection="1">
      <alignment horizontal="left" vertical="center" wrapText="1"/>
      <protection/>
    </xf>
    <xf numFmtId="180" fontId="53" fillId="0" borderId="0" xfId="0" applyNumberFormat="1" applyFont="1" applyFill="1" applyBorder="1" applyAlignment="1" applyProtection="1">
      <alignment horizontal="left" shrinkToFit="1"/>
      <protection/>
    </xf>
    <xf numFmtId="0" fontId="5" fillId="0" borderId="138" xfId="0" applyFont="1" applyBorder="1" applyAlignment="1" applyProtection="1">
      <alignment horizontal="center" vertical="center" shrinkToFit="1"/>
      <protection locked="0"/>
    </xf>
    <xf numFmtId="181" fontId="53" fillId="0" borderId="0" xfId="0" applyNumberFormat="1" applyFont="1" applyFill="1" applyBorder="1" applyAlignment="1" applyProtection="1">
      <alignment horizontal="right" vertical="center" shrinkToFit="1"/>
      <protection/>
    </xf>
    <xf numFmtId="173" fontId="102" fillId="43" borderId="59" xfId="0" applyNumberFormat="1" applyFont="1" applyFill="1" applyBorder="1" applyAlignment="1" applyProtection="1">
      <alignment horizontal="right" vertical="top"/>
      <protection locked="0"/>
    </xf>
    <xf numFmtId="182" fontId="53" fillId="0" borderId="0" xfId="0" applyNumberFormat="1" applyFont="1" applyFill="1" applyBorder="1" applyAlignment="1" applyProtection="1">
      <alignment horizontal="left" shrinkToFit="1"/>
      <protection/>
    </xf>
    <xf numFmtId="14" fontId="5" fillId="0" borderId="138" xfId="0" applyNumberFormat="1" applyFont="1" applyBorder="1" applyAlignment="1" applyProtection="1">
      <alignment horizontal="center" vertical="top"/>
      <protection locked="0"/>
    </xf>
    <xf numFmtId="183" fontId="53" fillId="0" borderId="0" xfId="0" applyNumberFormat="1" applyFont="1" applyFill="1" applyBorder="1" applyAlignment="1" applyProtection="1">
      <alignment horizontal="center" shrinkToFit="1"/>
      <protection/>
    </xf>
    <xf numFmtId="165" fontId="53" fillId="0" borderId="0" xfId="0" applyNumberFormat="1" applyFont="1" applyFill="1" applyAlignment="1" applyProtection="1">
      <alignment horizontal="left" shrinkToFit="1"/>
      <protection/>
    </xf>
    <xf numFmtId="184" fontId="5" fillId="0" borderId="139" xfId="0" applyNumberFormat="1" applyFont="1" applyBorder="1" applyAlignment="1" applyProtection="1">
      <alignment horizontal="left"/>
      <protection locked="0"/>
    </xf>
    <xf numFmtId="14" fontId="54" fillId="0" borderId="0" xfId="0" applyNumberFormat="1" applyFont="1" applyBorder="1" applyAlignment="1" applyProtection="1">
      <alignment horizontal="left" vertical="top"/>
      <protection/>
    </xf>
    <xf numFmtId="0" fontId="8" fillId="0" borderId="140" xfId="0" applyFont="1" applyBorder="1" applyAlignment="1" applyProtection="1">
      <alignment horizontal="center" vertical="top"/>
      <protection/>
    </xf>
    <xf numFmtId="0" fontId="55" fillId="0" borderId="141" xfId="0" applyFont="1" applyBorder="1" applyAlignment="1" applyProtection="1">
      <alignment horizontal="left"/>
      <protection/>
    </xf>
    <xf numFmtId="185" fontId="53" fillId="0" borderId="0" xfId="0" applyNumberFormat="1" applyFont="1" applyFill="1" applyAlignment="1" applyProtection="1">
      <alignment horizontal="left" shrinkToFit="1"/>
      <protection/>
    </xf>
    <xf numFmtId="0" fontId="5" fillId="0" borderId="0" xfId="0" applyFont="1" applyFill="1" applyAlignment="1" applyProtection="1">
      <alignment horizontal="left" shrinkToFit="1"/>
      <protection/>
    </xf>
    <xf numFmtId="186" fontId="53" fillId="0" borderId="0" xfId="0" applyNumberFormat="1" applyFont="1" applyFill="1" applyAlignment="1" applyProtection="1">
      <alignment horizontal="left" shrinkToFit="1"/>
      <protection/>
    </xf>
    <xf numFmtId="184" fontId="5" fillId="0" borderId="142" xfId="0" applyNumberFormat="1" applyFont="1" applyBorder="1" applyAlignment="1" applyProtection="1">
      <alignment horizontal="left"/>
      <protection locked="0"/>
    </xf>
    <xf numFmtId="0" fontId="53" fillId="0" borderId="143" xfId="0" applyFont="1" applyFill="1" applyBorder="1" applyAlignment="1" applyProtection="1">
      <alignment horizontal="right"/>
      <protection/>
    </xf>
    <xf numFmtId="0" fontId="56" fillId="39" borderId="144" xfId="0" applyFont="1" applyFill="1" applyBorder="1" applyAlignment="1" applyProtection="1">
      <alignment horizontal="center" vertical="center" wrapText="1"/>
      <protection/>
    </xf>
    <xf numFmtId="0" fontId="56" fillId="39" borderId="145" xfId="0" applyFont="1" applyFill="1" applyBorder="1" applyAlignment="1" applyProtection="1">
      <alignment horizontal="center" vertical="center" wrapText="1"/>
      <protection/>
    </xf>
    <xf numFmtId="0" fontId="56" fillId="39" borderId="146" xfId="0" applyFont="1" applyFill="1" applyBorder="1" applyAlignment="1" applyProtection="1">
      <alignment horizontal="center" vertical="center" wrapText="1"/>
      <protection/>
    </xf>
    <xf numFmtId="0" fontId="56" fillId="39" borderId="147" xfId="0" applyFont="1" applyFill="1" applyBorder="1" applyAlignment="1" applyProtection="1">
      <alignment horizontal="center" vertical="center" wrapText="1"/>
      <protection/>
    </xf>
    <xf numFmtId="0" fontId="56" fillId="39" borderId="82" xfId="0" applyFont="1" applyFill="1" applyBorder="1" applyAlignment="1" applyProtection="1">
      <alignment horizontal="center" vertical="center" wrapText="1"/>
      <protection/>
    </xf>
    <xf numFmtId="0" fontId="56" fillId="39" borderId="148" xfId="0" applyFont="1" applyFill="1" applyBorder="1" applyAlignment="1" applyProtection="1">
      <alignment horizontal="center" vertical="center" wrapText="1"/>
      <protection/>
    </xf>
    <xf numFmtId="49" fontId="99" fillId="0" borderId="149" xfId="0" applyNumberFormat="1" applyFont="1" applyBorder="1" applyAlignment="1" applyProtection="1">
      <alignment horizontal="center" vertical="center" wrapText="1"/>
      <protection/>
    </xf>
    <xf numFmtId="49" fontId="99" fillId="0" borderId="150" xfId="0" applyNumberFormat="1" applyFont="1" applyBorder="1" applyAlignment="1" applyProtection="1">
      <alignment horizontal="center" vertical="center" wrapText="1"/>
      <protection/>
    </xf>
    <xf numFmtId="49" fontId="99" fillId="0" borderId="151" xfId="0" applyNumberFormat="1" applyFont="1" applyBorder="1" applyAlignment="1" applyProtection="1">
      <alignment horizontal="left" vertical="center" wrapText="1"/>
      <protection/>
    </xf>
    <xf numFmtId="49" fontId="99" fillId="0" borderId="152" xfId="0" applyNumberFormat="1" applyFont="1" applyBorder="1" applyAlignment="1" applyProtection="1">
      <alignment horizontal="left" vertical="center" wrapText="1"/>
      <protection/>
    </xf>
    <xf numFmtId="49" fontId="99" fillId="0" borderId="150" xfId="0" applyNumberFormat="1" applyFont="1" applyBorder="1" applyAlignment="1" applyProtection="1">
      <alignment horizontal="left" vertical="center" wrapText="1"/>
      <protection/>
    </xf>
    <xf numFmtId="49" fontId="99" fillId="0" borderId="153" xfId="0" applyNumberFormat="1" applyFont="1" applyBorder="1" applyAlignment="1" applyProtection="1">
      <alignment horizontal="center" vertical="center" wrapText="1"/>
      <protection/>
    </xf>
    <xf numFmtId="49" fontId="99" fillId="0" borderId="138" xfId="0" applyNumberFormat="1" applyFont="1" applyBorder="1" applyAlignment="1" applyProtection="1">
      <alignment horizontal="center" vertical="center" wrapText="1"/>
      <protection/>
    </xf>
    <xf numFmtId="49" fontId="99" fillId="0" borderId="154" xfId="0" applyNumberFormat="1" applyFont="1" applyBorder="1" applyAlignment="1" applyProtection="1">
      <alignment horizontal="center" vertical="center" wrapText="1"/>
      <protection/>
    </xf>
    <xf numFmtId="49" fontId="99" fillId="0" borderId="151" xfId="0" applyNumberFormat="1" applyFont="1" applyBorder="1" applyAlignment="1" applyProtection="1">
      <alignment horizontal="left" vertical="center"/>
      <protection/>
    </xf>
    <xf numFmtId="49" fontId="99" fillId="0" borderId="152" xfId="0" applyNumberFormat="1" applyFont="1" applyBorder="1" applyAlignment="1" applyProtection="1">
      <alignment horizontal="left" vertical="center"/>
      <protection/>
    </xf>
    <xf numFmtId="49" fontId="99" fillId="0" borderId="150" xfId="0" applyNumberFormat="1" applyFont="1" applyBorder="1" applyAlignment="1" applyProtection="1">
      <alignment horizontal="left" vertical="center"/>
      <protection/>
    </xf>
    <xf numFmtId="49" fontId="99" fillId="0" borderId="152" xfId="0" applyNumberFormat="1" applyFont="1" applyBorder="1" applyAlignment="1" applyProtection="1">
      <alignment horizontal="center" vertical="center" shrinkToFit="1"/>
      <protection/>
    </xf>
    <xf numFmtId="49" fontId="99" fillId="0" borderId="150" xfId="0" applyNumberFormat="1" applyFont="1" applyBorder="1" applyAlignment="1" applyProtection="1">
      <alignment horizontal="center" vertical="center" shrinkToFit="1"/>
      <protection/>
    </xf>
    <xf numFmtId="187" fontId="99" fillId="0" borderId="155" xfId="0" applyNumberFormat="1" applyFont="1" applyBorder="1" applyAlignment="1" applyProtection="1">
      <alignment horizontal="right" vertical="center" wrapText="1"/>
      <protection/>
    </xf>
    <xf numFmtId="187" fontId="99" fillId="0" borderId="156" xfId="0" applyNumberFormat="1" applyFont="1" applyBorder="1" applyAlignment="1" applyProtection="1">
      <alignment horizontal="right" vertical="center" wrapText="1"/>
      <protection/>
    </xf>
    <xf numFmtId="49" fontId="0" fillId="0" borderId="157" xfId="0" applyNumberFormat="1" applyFont="1" applyBorder="1" applyAlignment="1" applyProtection="1">
      <alignment horizontal="center" vertical="center" wrapText="1"/>
      <protection locked="0"/>
    </xf>
    <xf numFmtId="49" fontId="8" fillId="0" borderId="70" xfId="0" applyNumberFormat="1" applyFont="1" applyBorder="1" applyAlignment="1" applyProtection="1">
      <alignment horizontal="center" vertical="center" wrapText="1"/>
      <protection locked="0"/>
    </xf>
    <xf numFmtId="49" fontId="8" fillId="0" borderId="158" xfId="0" applyNumberFormat="1" applyFont="1" applyBorder="1" applyAlignment="1" applyProtection="1">
      <alignment horizontal="left" vertical="center" wrapText="1"/>
      <protection locked="0"/>
    </xf>
    <xf numFmtId="49" fontId="8" fillId="0" borderId="142" xfId="0" applyNumberFormat="1" applyFont="1" applyBorder="1" applyAlignment="1" applyProtection="1">
      <alignment horizontal="left" vertical="center" wrapText="1"/>
      <protection locked="0"/>
    </xf>
    <xf numFmtId="49" fontId="8" fillId="0" borderId="70" xfId="0" applyNumberFormat="1" applyFont="1" applyBorder="1" applyAlignment="1" applyProtection="1">
      <alignment horizontal="left" vertical="center" wrapText="1"/>
      <protection locked="0"/>
    </xf>
    <xf numFmtId="49" fontId="8" fillId="0" borderId="159" xfId="0" applyNumberFormat="1" applyFont="1" applyBorder="1" applyAlignment="1" applyProtection="1">
      <alignment horizontal="center" vertical="center" wrapText="1"/>
      <protection locked="0"/>
    </xf>
    <xf numFmtId="49" fontId="8" fillId="0" borderId="160" xfId="0" applyNumberFormat="1" applyFont="1" applyBorder="1" applyAlignment="1" applyProtection="1">
      <alignment horizontal="center" vertical="center" wrapText="1"/>
      <protection locked="0"/>
    </xf>
    <xf numFmtId="49" fontId="8" fillId="0" borderId="161" xfId="0" applyNumberFormat="1" applyFont="1" applyBorder="1" applyAlignment="1" applyProtection="1">
      <alignment horizontal="center" vertical="center" wrapText="1"/>
      <protection locked="0"/>
    </xf>
    <xf numFmtId="49" fontId="8" fillId="0" borderId="158" xfId="0" applyNumberFormat="1" applyFont="1" applyBorder="1" applyAlignment="1" applyProtection="1">
      <alignment horizontal="left" vertical="center"/>
      <protection locked="0"/>
    </xf>
    <xf numFmtId="49" fontId="8" fillId="0" borderId="142" xfId="0" applyNumberFormat="1" applyFont="1" applyBorder="1" applyAlignment="1" applyProtection="1">
      <alignment horizontal="left" vertical="center"/>
      <protection locked="0"/>
    </xf>
    <xf numFmtId="49" fontId="8" fillId="0" borderId="70" xfId="0" applyNumberFormat="1" applyFont="1" applyBorder="1" applyAlignment="1" applyProtection="1">
      <alignment horizontal="left" vertical="center"/>
      <protection locked="0"/>
    </xf>
    <xf numFmtId="49" fontId="8" fillId="0" borderId="142" xfId="0" applyNumberFormat="1" applyFont="1" applyBorder="1" applyAlignment="1" applyProtection="1">
      <alignment horizontal="center" vertical="center"/>
      <protection locked="0"/>
    </xf>
    <xf numFmtId="49" fontId="8" fillId="0" borderId="70" xfId="0" applyNumberFormat="1" applyFont="1" applyBorder="1" applyAlignment="1" applyProtection="1">
      <alignment horizontal="center" vertical="center"/>
      <protection locked="0"/>
    </xf>
    <xf numFmtId="187" fontId="0" fillId="0" borderId="159" xfId="0" applyNumberFormat="1" applyFont="1" applyBorder="1" applyAlignment="1" applyProtection="1">
      <alignment horizontal="right" vertical="center" wrapText="1"/>
      <protection locked="0"/>
    </xf>
    <xf numFmtId="187" fontId="0" fillId="0" borderId="161" xfId="0" applyNumberFormat="1" applyFont="1" applyBorder="1" applyAlignment="1" applyProtection="1">
      <alignment horizontal="right" vertical="center" wrapText="1"/>
      <protection locked="0"/>
    </xf>
    <xf numFmtId="49" fontId="0" fillId="0" borderId="162" xfId="0" applyNumberFormat="1" applyFont="1" applyBorder="1" applyAlignment="1" applyProtection="1">
      <alignment horizontal="center" vertical="center" wrapText="1"/>
      <protection/>
    </xf>
    <xf numFmtId="49" fontId="8" fillId="0" borderId="163" xfId="0" applyNumberFormat="1" applyFont="1" applyBorder="1" applyAlignment="1" applyProtection="1">
      <alignment horizontal="center" vertical="center" wrapText="1"/>
      <protection/>
    </xf>
    <xf numFmtId="49" fontId="8" fillId="0" borderId="164" xfId="0" applyNumberFormat="1" applyFont="1" applyBorder="1" applyAlignment="1" applyProtection="1">
      <alignment horizontal="left" vertical="center" wrapText="1"/>
      <protection/>
    </xf>
    <xf numFmtId="49" fontId="8" fillId="0" borderId="165" xfId="0" applyNumberFormat="1" applyFont="1" applyBorder="1" applyAlignment="1" applyProtection="1">
      <alignment horizontal="left" vertical="center" wrapText="1"/>
      <protection/>
    </xf>
    <xf numFmtId="49" fontId="8" fillId="0" borderId="163" xfId="0" applyNumberFormat="1" applyFont="1" applyBorder="1" applyAlignment="1" applyProtection="1">
      <alignment horizontal="left" vertical="center" wrapText="1"/>
      <protection/>
    </xf>
    <xf numFmtId="49" fontId="8" fillId="0" borderId="82" xfId="0" applyNumberFormat="1" applyFont="1" applyBorder="1" applyAlignment="1" applyProtection="1">
      <alignment horizontal="center" vertical="center" wrapText="1"/>
      <protection/>
    </xf>
    <xf numFmtId="49" fontId="8" fillId="0" borderId="166" xfId="0" applyNumberFormat="1" applyFont="1" applyBorder="1" applyAlignment="1" applyProtection="1">
      <alignment horizontal="center" vertical="center" wrapText="1"/>
      <protection/>
    </xf>
    <xf numFmtId="49" fontId="8" fillId="0" borderId="164" xfId="0" applyNumberFormat="1" applyFont="1" applyBorder="1" applyAlignment="1" applyProtection="1">
      <alignment horizontal="left" vertical="center"/>
      <protection/>
    </xf>
    <xf numFmtId="49" fontId="8" fillId="0" borderId="165" xfId="0" applyNumberFormat="1" applyFont="1" applyBorder="1" applyAlignment="1" applyProtection="1">
      <alignment horizontal="left" vertical="center"/>
      <protection/>
    </xf>
    <xf numFmtId="49" fontId="8" fillId="0" borderId="163" xfId="0" applyNumberFormat="1" applyFont="1" applyBorder="1" applyAlignment="1" applyProtection="1">
      <alignment horizontal="left" vertical="center"/>
      <protection/>
    </xf>
    <xf numFmtId="49" fontId="8" fillId="0" borderId="165" xfId="0" applyNumberFormat="1" applyFont="1" applyBorder="1" applyAlignment="1" applyProtection="1">
      <alignment horizontal="center" vertical="center"/>
      <protection/>
    </xf>
    <xf numFmtId="49" fontId="8" fillId="0" borderId="163" xfId="0" applyNumberFormat="1" applyFont="1" applyBorder="1" applyAlignment="1" applyProtection="1">
      <alignment horizontal="center" vertical="center"/>
      <protection/>
    </xf>
    <xf numFmtId="187" fontId="0" fillId="0" borderId="167" xfId="0" applyNumberFormat="1" applyFont="1" applyBorder="1" applyAlignment="1" applyProtection="1">
      <alignment horizontal="right" vertical="center" wrapText="1"/>
      <protection/>
    </xf>
    <xf numFmtId="187" fontId="0" fillId="0" borderId="168" xfId="0" applyNumberFormat="1" applyFont="1" applyBorder="1" applyAlignment="1" applyProtection="1">
      <alignment horizontal="right" vertical="center" wrapText="1"/>
      <protection/>
    </xf>
    <xf numFmtId="0" fontId="57" fillId="0" borderId="144" xfId="0" applyFont="1" applyBorder="1" applyAlignment="1" applyProtection="1">
      <alignment horizontal="left" vertical="top" wrapText="1"/>
      <protection/>
    </xf>
    <xf numFmtId="0" fontId="57" fillId="0" borderId="146" xfId="0" applyFont="1" applyBorder="1" applyAlignment="1" applyProtection="1">
      <alignment horizontal="left" vertical="top" wrapText="1"/>
      <protection/>
    </xf>
    <xf numFmtId="0" fontId="57" fillId="0" borderId="145" xfId="0" applyFont="1" applyBorder="1" applyAlignment="1" applyProtection="1">
      <alignment horizontal="left" vertical="top" wrapText="1"/>
      <protection/>
    </xf>
    <xf numFmtId="187" fontId="47" fillId="0" borderId="169" xfId="0" applyNumberFormat="1" applyFont="1" applyBorder="1" applyAlignment="1" applyProtection="1">
      <alignment horizontal="right" vertical="top"/>
      <protection/>
    </xf>
    <xf numFmtId="187" fontId="47" fillId="0" borderId="79" xfId="0" applyNumberFormat="1" applyFont="1" applyBorder="1" applyAlignment="1" applyProtection="1">
      <alignment horizontal="right" vertical="top"/>
      <protection/>
    </xf>
    <xf numFmtId="173" fontId="47" fillId="0" borderId="170" xfId="0" applyNumberFormat="1" applyFont="1" applyBorder="1" applyAlignment="1" applyProtection="1">
      <alignment horizontal="right" vertical="center" wrapText="1"/>
      <protection/>
    </xf>
    <xf numFmtId="173" fontId="47" fillId="0" borderId="80" xfId="0" applyNumberFormat="1" applyFont="1" applyBorder="1" applyAlignment="1" applyProtection="1">
      <alignment horizontal="right" vertical="center" wrapText="1"/>
      <protection/>
    </xf>
    <xf numFmtId="173" fontId="47" fillId="0" borderId="147" xfId="0" applyNumberFormat="1" applyFont="1" applyBorder="1" applyAlignment="1" applyProtection="1">
      <alignment horizontal="right" vertical="center" wrapText="1"/>
      <protection/>
    </xf>
    <xf numFmtId="173" fontId="47" fillId="0" borderId="148" xfId="0" applyNumberFormat="1" applyFont="1" applyBorder="1" applyAlignment="1" applyProtection="1">
      <alignment horizontal="right" vertical="center" wrapText="1"/>
      <protection/>
    </xf>
    <xf numFmtId="14" fontId="5" fillId="0" borderId="59" xfId="0" applyNumberFormat="1" applyFont="1" applyBorder="1" applyAlignment="1" applyProtection="1">
      <alignment horizontal="left" vertical="top"/>
      <protection locked="0"/>
    </xf>
    <xf numFmtId="188" fontId="53" fillId="0" borderId="0" xfId="0" applyNumberFormat="1" applyFont="1" applyBorder="1" applyAlignment="1" applyProtection="1">
      <alignment horizontal="left" vertical="top"/>
      <protection/>
    </xf>
    <xf numFmtId="0" fontId="105" fillId="0" borderId="0" xfId="0" applyNumberFormat="1" applyFont="1" applyFill="1" applyBorder="1" applyAlignment="1" applyProtection="1">
      <alignment horizontal="left" vertical="center" wrapText="1"/>
      <protection/>
    </xf>
    <xf numFmtId="189" fontId="4" fillId="0" borderId="0" xfId="0" applyNumberFormat="1" applyFont="1" applyAlignment="1" applyProtection="1">
      <alignment horizontal="left" vertical="top"/>
      <protection/>
    </xf>
    <xf numFmtId="49" fontId="5" fillId="0" borderId="59" xfId="0" applyNumberFormat="1" applyFont="1" applyBorder="1" applyAlignment="1" applyProtection="1">
      <alignment horizontal="left" vertical="top"/>
      <protection locked="0"/>
    </xf>
    <xf numFmtId="0" fontId="53" fillId="0" borderId="0" xfId="0" applyFont="1" applyAlignment="1" applyProtection="1">
      <alignment horizontal="left" vertical="top"/>
      <protection/>
    </xf>
    <xf numFmtId="14" fontId="53" fillId="0" borderId="0" xfId="0" applyNumberFormat="1" applyFont="1" applyBorder="1" applyAlignment="1" applyProtection="1">
      <alignment horizontal="left" vertical="top"/>
      <protection/>
    </xf>
    <xf numFmtId="191" fontId="53" fillId="0" borderId="0" xfId="0" applyNumberFormat="1" applyFont="1" applyAlignment="1" applyProtection="1">
      <alignment horizontal="center" vertical="center" wrapText="1"/>
      <protection/>
    </xf>
    <xf numFmtId="192" fontId="4" fillId="0" borderId="0" xfId="0" applyNumberFormat="1" applyFont="1" applyAlignment="1" applyProtection="1">
      <alignment horizontal="left" vertical="top"/>
      <protection/>
    </xf>
    <xf numFmtId="193" fontId="53" fillId="0" borderId="0" xfId="0" applyNumberFormat="1" applyFont="1" applyAlignment="1" applyProtection="1">
      <alignment horizontal="left" vertical="top"/>
      <protection/>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57">
    <dxf>
      <fill>
        <patternFill>
          <bgColor theme="9" tint="0.3999499976634979"/>
        </patternFill>
      </fill>
    </dxf>
    <dxf>
      <fill>
        <patternFill>
          <bgColor theme="9" tint="0.3999499976634979"/>
        </patternFill>
      </fill>
    </dxf>
    <dxf>
      <font>
        <b/>
        <i val="0"/>
        <color rgb="FFFF6600"/>
      </font>
    </dxf>
    <dxf>
      <font>
        <b val="0"/>
        <i val="0"/>
        <color indexed="53"/>
      </font>
    </dxf>
    <dxf>
      <font>
        <b val="0"/>
        <i val="0"/>
        <color indexed="53"/>
      </font>
    </dxf>
    <dxf>
      <font>
        <color indexed="53"/>
      </font>
    </dxf>
    <dxf>
      <font>
        <b/>
        <i val="0"/>
        <color theme="0"/>
      </font>
      <fill>
        <patternFill>
          <bgColor rgb="FFFF0000"/>
        </patternFill>
      </fill>
      <border>
        <left style="thin"/>
        <right style="thin"/>
        <top style="thin"/>
        <bottom style="thin"/>
      </border>
    </dxf>
    <dxf>
      <font>
        <b/>
        <i val="0"/>
        <color rgb="FF00B050"/>
      </font>
      <fill>
        <patternFill>
          <bgColor rgb="FFFFFF00"/>
        </patternFill>
      </fill>
      <border>
        <left style="thin"/>
        <right style="thin"/>
        <top style="thin"/>
        <bottom style="thin"/>
      </border>
    </dxf>
    <dxf>
      <font>
        <b/>
        <i val="0"/>
        <color theme="0"/>
      </font>
      <fill>
        <patternFill>
          <bgColor rgb="FFFF0000"/>
        </patternFill>
      </fill>
      <border>
        <left style="thin"/>
        <right style="thin"/>
        <top style="thin"/>
        <bottom style="thin"/>
      </border>
    </dxf>
    <dxf>
      <font>
        <b/>
        <i val="0"/>
        <color rgb="FF00B050"/>
      </font>
      <fill>
        <patternFill>
          <bgColor rgb="FFFFFF00"/>
        </patternFill>
      </fill>
      <border>
        <left style="thin"/>
        <right style="thin"/>
        <top style="thin"/>
        <bottom style="thin"/>
      </border>
    </dxf>
    <dxf>
      <font>
        <b val="0"/>
        <i val="0"/>
        <color indexed="53"/>
      </font>
    </dxf>
    <dxf>
      <font>
        <b/>
        <i val="0"/>
        <color rgb="FF00B050"/>
      </font>
      <fill>
        <patternFill>
          <bgColor rgb="FFFFFF00"/>
        </patternFill>
      </fill>
      <border>
        <left style="thin"/>
        <right style="thin"/>
        <top style="thin"/>
        <bottom style="thin"/>
      </border>
    </dxf>
    <dxf>
      <font>
        <color theme="0"/>
      </font>
      <fill>
        <patternFill>
          <bgColor theme="0"/>
        </patternFill>
      </fill>
      <border>
        <left style="thin"/>
        <right style="thin"/>
        <top style="thin"/>
        <bottom style="thin"/>
      </border>
    </dxf>
    <dxf>
      <border>
        <left style="thin"/>
        <right style="thin"/>
        <top style="thin"/>
        <bottom style="thin"/>
      </border>
    </dxf>
    <dxf>
      <font>
        <b/>
        <i val="0"/>
        <color rgb="FF00B050"/>
      </font>
      <fill>
        <patternFill>
          <bgColor rgb="FFFFFF00"/>
        </patternFill>
      </fill>
      <border>
        <left style="thin"/>
        <right style="thin"/>
        <top style="thin"/>
        <bottom style="thin"/>
      </border>
    </dxf>
    <dxf>
      <font>
        <b/>
        <i val="0"/>
        <color rgb="FFFF6600"/>
      </font>
    </dxf>
    <dxf>
      <font>
        <b/>
        <i val="0"/>
        <color theme="0"/>
      </font>
      <fill>
        <patternFill>
          <bgColor rgb="FFFF6600"/>
        </patternFill>
      </fill>
    </dxf>
    <dxf>
      <font>
        <b/>
        <i val="0"/>
        <color indexed="9"/>
      </font>
      <fill>
        <patternFill>
          <bgColor indexed="10"/>
        </patternFill>
      </fill>
    </dxf>
    <dxf>
      <font>
        <b val="0"/>
        <i val="0"/>
        <color indexed="53"/>
      </font>
    </dxf>
    <dxf>
      <fill>
        <patternFill>
          <bgColor theme="0"/>
        </patternFill>
      </fill>
    </dxf>
    <dxf>
      <fill>
        <patternFill>
          <bgColor theme="0"/>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ill>
        <patternFill>
          <bgColor theme="0"/>
        </patternFill>
      </fill>
    </dxf>
    <dxf>
      <fill>
        <patternFill>
          <bgColor theme="0"/>
        </patternFill>
      </fill>
    </dxf>
    <dxf>
      <fill>
        <patternFill>
          <bgColor theme="9" tint="0.5999600291252136"/>
        </patternFill>
      </fill>
    </dxf>
    <dxf>
      <font>
        <b/>
        <i val="0"/>
        <color rgb="FFFFFF00"/>
      </font>
      <fill>
        <patternFill>
          <bgColor rgb="FFFF0000"/>
        </patternFill>
      </fill>
      <border>
        <left style="thin"/>
        <right style="thin"/>
        <top style="thin"/>
        <bottom style="thin"/>
      </border>
    </dxf>
    <dxf>
      <font>
        <b/>
        <i val="0"/>
        <color rgb="FFFFFF00"/>
      </font>
      <fill>
        <patternFill>
          <bgColor rgb="FF92D050"/>
        </patternFill>
      </fill>
      <border>
        <left style="thin"/>
        <right style="thin"/>
        <top style="thin"/>
        <bottom style="thin"/>
      </border>
    </dxf>
    <dxf>
      <border>
        <left style="thin"/>
        <right style="thin"/>
        <top style="thin"/>
        <bottom style="thin"/>
      </border>
    </dxf>
    <dxf>
      <border>
        <left style="thin"/>
        <right style="thin"/>
        <top style="thin"/>
        <bottom style="thin"/>
      </border>
    </dxf>
    <dxf>
      <font>
        <color theme="0"/>
      </font>
      <fill>
        <patternFill patternType="none">
          <bgColor indexed="65"/>
        </patternFill>
      </fill>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b/>
        <i val="0"/>
        <color rgb="FFFFFF00"/>
      </font>
      <fill>
        <patternFill>
          <bgColor rgb="FFFF0000"/>
        </patternFill>
      </fill>
      <border>
        <left>
          <color indexed="63"/>
        </left>
        <right>
          <color indexed="63"/>
        </right>
        <top style="thin"/>
        <bottom style="thin"/>
      </border>
    </dxf>
    <dxf>
      <font>
        <color theme="0"/>
      </font>
      <border>
        <left/>
        <right/>
        <top/>
        <bottom/>
      </border>
    </dxf>
    <dxf>
      <font>
        <color theme="0"/>
      </font>
      <fill>
        <patternFill patternType="none">
          <bgColor indexed="65"/>
        </patternFill>
      </fill>
    </dxf>
    <dxf>
      <font>
        <b/>
        <i val="0"/>
        <name val="Cambria"/>
        <color rgb="FFFFFF00"/>
      </font>
      <fill>
        <patternFill>
          <bgColor rgb="FFFF0000"/>
        </patternFill>
      </fill>
      <border>
        <left style="thin"/>
        <right style="thin"/>
        <top style="thin"/>
        <bottom style="thin"/>
      </border>
    </dxf>
    <dxf>
      <border>
        <left style="thin"/>
        <right style="thin"/>
        <top style="thin"/>
        <bottom style="thin"/>
      </border>
    </dxf>
    <dxf>
      <font>
        <color theme="0"/>
      </font>
      <border>
        <left/>
        <right/>
        <top/>
        <bottom/>
      </border>
    </dxf>
    <dxf>
      <font>
        <color theme="0"/>
      </font>
    </dxf>
    <dxf>
      <font>
        <b/>
        <i val="0"/>
        <name val="Cambria"/>
        <color rgb="FFFFFF00"/>
      </font>
      <fill>
        <patternFill>
          <bgColor rgb="FFFF0000"/>
        </patternFill>
      </fill>
      <border>
        <left style="thin"/>
        <right style="thin"/>
        <top style="thin"/>
        <bottom style="thin"/>
      </border>
    </dxf>
    <dxf>
      <border>
        <left style="thin"/>
        <right style="thin"/>
        <top style="thin"/>
        <bottom style="thin"/>
      </border>
    </dxf>
    <dxf>
      <font>
        <color theme="0"/>
      </font>
      <border>
        <left/>
        <right/>
        <top/>
        <bottom/>
      </border>
    </dxf>
    <dxf>
      <font>
        <color theme="0"/>
      </font>
    </dxf>
    <dxf>
      <border>
        <left style="thin"/>
        <right style="thin"/>
        <top style="thin"/>
        <bottom style="thin"/>
      </border>
    </dxf>
    <dxf>
      <font>
        <color theme="0"/>
      </font>
    </dxf>
    <dxf>
      <font>
        <b/>
        <i val="0"/>
        <color rgb="FFFFFF00"/>
      </font>
      <fill>
        <patternFill>
          <bgColor rgb="FFFF0000"/>
        </patternFill>
      </fill>
      <border>
        <left style="thin"/>
        <right style="thin"/>
        <top style="thin"/>
        <bottom style="thin"/>
      </border>
    </dxf>
    <dxf>
      <font>
        <color theme="0"/>
      </font>
      <border>
        <left/>
        <right/>
        <top/>
        <bottom/>
      </border>
    </dxf>
    <dxf>
      <font>
        <color theme="0"/>
      </font>
      <fill>
        <patternFill patternType="none">
          <bgColor indexed="65"/>
        </patternFill>
      </fill>
    </dxf>
    <dxf>
      <font>
        <color rgb="FFFFFF00"/>
      </font>
      <fill>
        <patternFill>
          <bgColor rgb="FF92D050"/>
        </patternFill>
      </fill>
      <border>
        <left style="thin"/>
        <right style="thin"/>
        <top style="thin"/>
        <bottom style="thin"/>
      </border>
    </dxf>
    <dxf>
      <font>
        <b/>
        <i val="0"/>
        <color rgb="FFFFFF00"/>
      </font>
      <fill>
        <patternFill>
          <bgColor rgb="FFFF0000"/>
        </patternFill>
      </fill>
      <border>
        <left style="thin"/>
        <right style="thin"/>
        <top style="thin"/>
        <bottom style="thin"/>
      </border>
    </dxf>
    <dxf>
      <font>
        <b/>
        <i val="0"/>
        <name val="Cambria"/>
        <color rgb="FF686868"/>
      </font>
      <fill>
        <patternFill>
          <bgColor theme="9" tint="0.3999499976634979"/>
        </patternFill>
      </fill>
      <border>
        <left style="thin"/>
        <right style="thin"/>
        <top style="thin"/>
        <bottom style="thin"/>
      </border>
    </dxf>
    <dxf>
      <font>
        <color auto="1"/>
      </font>
      <border>
        <left style="thin"/>
        <right style="thin"/>
        <top style="thin"/>
        <bottom style="thin"/>
      </border>
    </dxf>
    <dxf>
      <font>
        <color theme="0"/>
      </font>
    </dxf>
    <dxf>
      <font>
        <b/>
        <i val="0"/>
        <name val="Cambria"/>
        <color rgb="FFFFFF00"/>
      </font>
      <fill>
        <patternFill>
          <bgColor rgb="FFFF0000"/>
        </patternFill>
      </fill>
      <border>
        <left style="thin"/>
        <right style="thin"/>
        <top style="thin"/>
        <bottom style="thin"/>
      </border>
    </dxf>
    <dxf>
      <font>
        <b/>
        <i val="0"/>
        <color rgb="FF00B050"/>
      </font>
      <fill>
        <patternFill>
          <bgColor rgb="FFFFFF00"/>
        </patternFill>
      </fill>
      <border>
        <left style="thin"/>
        <right style="thin"/>
        <top style="thin"/>
        <bottom style="thin"/>
      </border>
    </dxf>
    <dxf>
      <font>
        <b/>
        <i val="0"/>
        <color theme="0"/>
      </font>
      <fill>
        <patternFill>
          <bgColor rgb="FFFF0000"/>
        </patternFill>
      </fill>
      <border>
        <left style="thin"/>
        <right style="thin"/>
        <top style="thin"/>
        <bottom style="thin"/>
      </border>
    </dxf>
    <dxf>
      <font>
        <b/>
        <i val="0"/>
        <color rgb="FF00B050"/>
      </font>
      <fill>
        <patternFill>
          <bgColor rgb="FFFFFF00"/>
        </patternFill>
      </fill>
      <border>
        <left style="thin"/>
        <right style="thin"/>
        <top style="thin"/>
        <bottom style="thin"/>
      </border>
    </dxf>
    <dxf>
      <font>
        <b/>
        <i val="0"/>
        <color rgb="FF00B050"/>
      </font>
      <fill>
        <patternFill>
          <bgColor rgb="FFFFFF00"/>
        </patternFill>
      </fill>
      <border>
        <left style="thin"/>
        <right style="thin"/>
        <top style="thin"/>
        <bottom style="thin"/>
      </border>
    </dxf>
    <dxf>
      <font>
        <b/>
        <i val="0"/>
        <name val="Cambria"/>
        <color rgb="FF686868"/>
      </font>
      <fill>
        <patternFill>
          <bgColor theme="9" tint="0.3999499976634979"/>
        </patternFill>
      </fill>
      <border>
        <left style="thin"/>
        <right style="thin"/>
        <top style="thin"/>
        <bottom style="thin"/>
      </border>
    </dxf>
    <dxf>
      <font>
        <color theme="0"/>
      </font>
    </dxf>
    <dxf>
      <border>
        <left style="thin"/>
        <right style="thin"/>
        <top style="thin"/>
        <bottom style="thin"/>
      </border>
    </dxf>
    <dxf>
      <font>
        <b/>
        <i val="0"/>
        <name val="Cambria"/>
        <color rgb="FF686868"/>
      </font>
      <fill>
        <patternFill>
          <bgColor theme="9" tint="0.3999499976634979"/>
        </patternFill>
      </fill>
      <border>
        <left style="thin"/>
        <right style="thin"/>
        <top style="thin"/>
        <bottom style="thin"/>
      </border>
    </dxf>
    <dxf>
      <font>
        <b/>
        <i val="0"/>
        <name val="Cambria"/>
        <color rgb="FF686868"/>
      </font>
      <fill>
        <patternFill>
          <bgColor theme="9" tint="0.3999499976634979"/>
        </patternFill>
      </fill>
      <border>
        <left style="thin"/>
        <right style="thin"/>
        <top style="thin"/>
        <bottom style="thin"/>
      </border>
    </dxf>
    <dxf>
      <font>
        <b/>
        <i val="0"/>
        <color rgb="FFFFFF00"/>
      </font>
      <fill>
        <patternFill>
          <bgColor rgb="FFFF0000"/>
        </patternFill>
      </fill>
      <border>
        <left style="thin"/>
        <right style="thin"/>
        <top style="thin"/>
        <bottom style="thin"/>
      </border>
    </dxf>
    <dxf>
      <font>
        <color theme="0"/>
      </font>
    </dxf>
    <dxf>
      <font>
        <b/>
        <i val="0"/>
        <color rgb="FFFFFF00"/>
      </font>
      <fill>
        <patternFill>
          <bgColor rgb="FFFF0000"/>
        </patternFill>
      </fill>
    </dxf>
    <dxf>
      <font>
        <b/>
        <i val="0"/>
        <color rgb="FFFFFF00"/>
      </font>
      <fill>
        <patternFill>
          <bgColor rgb="FFFF0000"/>
        </patternFill>
      </fill>
    </dxf>
    <dxf>
      <font>
        <b/>
        <i val="0"/>
        <name val="Cambria"/>
        <color rgb="FFFFFF00"/>
      </font>
      <fill>
        <patternFill>
          <bgColor rgb="FFFF0000"/>
        </patternFill>
      </fill>
      <border>
        <left style="thin"/>
        <right style="thin"/>
        <top style="thin"/>
        <bottom style="thin"/>
      </border>
    </dxf>
    <dxf>
      <fill>
        <patternFill patternType="none">
          <bgColor indexed="65"/>
        </patternFill>
      </fill>
    </dxf>
    <dxf>
      <font>
        <b/>
        <i val="0"/>
        <color rgb="FFFFFF00"/>
      </font>
      <fill>
        <patternFill>
          <bgColor rgb="FFFF0000"/>
        </patternFill>
      </fill>
    </dxf>
    <dxf>
      <fill>
        <patternFill patternType="none">
          <bgColor indexed="65"/>
        </patternFill>
      </fill>
    </dxf>
    <dxf>
      <font>
        <b/>
        <i val="0"/>
        <color rgb="FFFFFF00"/>
      </font>
      <fill>
        <patternFill>
          <bgColor rgb="FFFF0000"/>
        </patternFill>
      </fill>
    </dxf>
    <dxf>
      <fill>
        <patternFill patternType="none">
          <bgColor indexed="65"/>
        </patternFill>
      </fill>
    </dxf>
    <dxf>
      <fill>
        <patternFill>
          <bgColor theme="0" tint="-0.149959996342659"/>
        </patternFill>
      </fill>
    </dxf>
    <dxf>
      <font>
        <color auto="1"/>
      </font>
      <fill>
        <patternFill>
          <bgColor theme="0"/>
        </patternFill>
      </fill>
    </dxf>
    <dxf>
      <font>
        <b val="0"/>
        <i val="0"/>
        <name val="Cambria"/>
        <color rgb="FFFFFF00"/>
      </font>
      <fill>
        <patternFill>
          <bgColor rgb="FFFF0000"/>
        </patternFill>
      </fill>
      <border>
        <left style="thin"/>
        <right style="thin"/>
        <top style="thin"/>
        <bottom style="thin"/>
      </border>
    </dxf>
    <dxf>
      <font>
        <color rgb="FFFFFF00"/>
      </font>
      <fill>
        <patternFill>
          <bgColor rgb="FFFF0000"/>
        </patternFill>
      </fill>
    </dxf>
    <dxf>
      <font>
        <b/>
        <i val="0"/>
        <color rgb="FFFFFF00"/>
      </font>
      <fill>
        <patternFill>
          <bgColor rgb="FFFF0000"/>
        </patternFill>
      </fill>
    </dxf>
    <dxf>
      <font>
        <color indexed="9"/>
      </font>
      <fill>
        <patternFill>
          <bgColor indexed="10"/>
        </patternFill>
      </fill>
    </dxf>
    <dxf>
      <font>
        <b val="0"/>
        <i val="0"/>
        <color auto="1"/>
      </font>
      <fill>
        <patternFill>
          <bgColor theme="0"/>
        </patternFill>
      </fill>
    </dxf>
    <dxf>
      <fill>
        <patternFill>
          <bgColor theme="0"/>
        </patternFill>
      </fill>
    </dxf>
    <dxf>
      <font>
        <name val="Cambria"/>
        <color theme="0"/>
      </font>
      <fill>
        <patternFill>
          <bgColor rgb="FFFF0000"/>
        </patternFill>
      </fill>
    </dxf>
    <dxf>
      <font>
        <color auto="1"/>
      </font>
      <fill>
        <patternFill>
          <bgColor theme="0" tint="-0.24993999302387238"/>
        </patternFill>
      </fill>
    </dxf>
    <dxf>
      <font>
        <color theme="0" tint="-0.24993999302387238"/>
      </font>
      <fill>
        <patternFill>
          <bgColor theme="0" tint="-0.24993999302387238"/>
        </patternFill>
      </fill>
    </dxf>
    <dxf>
      <font>
        <b val="0"/>
        <i val="0"/>
        <color indexed="53"/>
      </font>
    </dxf>
    <dxf>
      <fill>
        <patternFill>
          <bgColor theme="9" tint="0.3999499976634979"/>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9" tint="0.5999600291252136"/>
        </patternFill>
      </fill>
    </dxf>
    <dxf>
      <fill>
        <patternFill>
          <bgColor theme="9" tint="0.5999600291252136"/>
        </patternFill>
      </fill>
    </dxf>
    <dxf>
      <font>
        <b/>
        <i val="0"/>
        <color auto="1"/>
      </font>
      <fill>
        <patternFill>
          <bgColor indexed="47"/>
        </patternFill>
      </fill>
    </dxf>
    <dxf>
      <font>
        <b/>
        <i val="0"/>
        <color indexed="9"/>
      </font>
      <fill>
        <patternFill>
          <bgColor indexed="10"/>
        </patternFill>
      </fill>
    </dxf>
    <dxf>
      <fill>
        <patternFill patternType="none">
          <bgColor indexed="65"/>
        </patternFill>
      </fill>
    </dxf>
    <dxf>
      <font>
        <b val="0"/>
        <i val="0"/>
      </font>
      <fill>
        <patternFill>
          <bgColor indexed="47"/>
        </patternFill>
      </fill>
    </dxf>
    <dxf>
      <fill>
        <patternFill>
          <bgColor theme="0" tint="-0.24993999302387238"/>
        </patternFill>
      </fill>
    </dxf>
    <dxf>
      <font>
        <b/>
        <i val="0"/>
        <strike val="0"/>
        <color indexed="9"/>
      </font>
      <fill>
        <patternFill>
          <bgColor indexed="10"/>
        </patternFill>
      </fill>
    </dxf>
    <dxf>
      <font>
        <color theme="0"/>
      </font>
      <fill>
        <patternFill>
          <bgColor rgb="FFFF0000"/>
        </patternFill>
      </fill>
      <border/>
    </dxf>
    <dxf>
      <font>
        <b val="0"/>
        <i val="0"/>
        <color rgb="FFFFFF00"/>
      </font>
      <fill>
        <patternFill>
          <bgColor rgb="FFFF0000"/>
        </patternFill>
      </fill>
      <border>
        <left style="thin">
          <color rgb="FF000000"/>
        </left>
        <right style="thin">
          <color rgb="FF000000"/>
        </right>
        <top style="thin"/>
        <bottom style="thin">
          <color rgb="FF000000"/>
        </bottom>
      </border>
    </dxf>
    <dxf>
      <font>
        <b/>
        <i val="0"/>
        <color rgb="FFFFFF00"/>
      </font>
      <fill>
        <patternFill>
          <bgColor rgb="FFFF0000"/>
        </patternFill>
      </fill>
      <border>
        <left style="thin">
          <color rgb="FF000000"/>
        </left>
        <right style="thin">
          <color rgb="FF000000"/>
        </right>
        <top style="thin"/>
        <bottom style="thin">
          <color rgb="FF000000"/>
        </bottom>
      </border>
    </dxf>
    <dxf>
      <font>
        <b/>
        <i val="0"/>
        <color rgb="FF686868"/>
      </font>
      <fill>
        <patternFill>
          <bgColor theme="9" tint="0.3999499976634979"/>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b/>
        <i val="0"/>
        <color rgb="FF00B050"/>
      </font>
      <fill>
        <patternFill>
          <bgColor rgb="FFFFFF00"/>
        </patternFill>
      </fill>
      <border>
        <left style="thin">
          <color rgb="FF000000"/>
        </left>
        <right style="thin">
          <color rgb="FF000000"/>
        </right>
        <top style="thin"/>
        <bottom style="thin">
          <color rgb="FF000000"/>
        </bottom>
      </border>
    </dxf>
    <dxf>
      <font>
        <b/>
        <i val="0"/>
        <color theme="0"/>
      </font>
      <fill>
        <patternFill>
          <bgColor rgb="FFFF0000"/>
        </patternFill>
      </fill>
      <border>
        <left style="thin">
          <color rgb="FF000000"/>
        </left>
        <right style="thin">
          <color rgb="FF000000"/>
        </right>
        <top style="thin"/>
        <bottom style="thin">
          <color rgb="FF000000"/>
        </bottom>
      </border>
    </dxf>
    <dxf>
      <font>
        <color rgb="FFFFFF00"/>
      </font>
      <fill>
        <patternFill>
          <bgColor rgb="FF92D050"/>
        </patternFill>
      </fill>
      <border>
        <left style="thin">
          <color rgb="FF000000"/>
        </left>
        <right style="thin">
          <color rgb="FF000000"/>
        </right>
        <top style="thin"/>
        <bottom style="thin">
          <color rgb="FF000000"/>
        </bottom>
      </border>
    </dxf>
    <dxf>
      <font>
        <b/>
        <i val="0"/>
        <color rgb="FFFFFF00"/>
      </font>
      <fill>
        <patternFill>
          <bgColor rgb="FFFF0000"/>
        </patternFill>
      </fill>
      <border>
        <left>
          <color rgb="FF000000"/>
        </left>
        <right>
          <color rgb="FF000000"/>
        </right>
        <top style="thin"/>
        <bottom style="thin">
          <color rgb="FF000000"/>
        </bottom>
      </border>
    </dxf>
    <dxf>
      <font>
        <b/>
        <i val="0"/>
        <color rgb="FFFFFF00"/>
      </font>
      <fill>
        <patternFill>
          <bgColor rgb="FF92D050"/>
        </patternFill>
      </fill>
      <border>
        <left style="thin">
          <color rgb="FF000000"/>
        </left>
        <right style="thin">
          <color rgb="FF000000"/>
        </right>
        <top style="thin"/>
        <bottom style="thin">
          <color rgb="FF000000"/>
        </bottom>
      </border>
    </dxf>
    <dxf>
      <font>
        <color theme="0"/>
      </font>
      <fill>
        <patternFill>
          <bgColor theme="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143</xdr:row>
      <xdr:rowOff>47625</xdr:rowOff>
    </xdr:from>
    <xdr:to>
      <xdr:col>9</xdr:col>
      <xdr:colOff>466725</xdr:colOff>
      <xdr:row>143</xdr:row>
      <xdr:rowOff>47625</xdr:rowOff>
    </xdr:to>
    <xdr:sp>
      <xdr:nvSpPr>
        <xdr:cNvPr id="1" name="Přímá spojovací šipka 24"/>
        <xdr:cNvSpPr>
          <a:spLocks/>
        </xdr:cNvSpPr>
      </xdr:nvSpPr>
      <xdr:spPr>
        <a:xfrm flipH="1" flipV="1">
          <a:off x="5638800" y="29403675"/>
          <a:ext cx="5591175" cy="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142</xdr:row>
      <xdr:rowOff>428625</xdr:rowOff>
    </xdr:from>
    <xdr:to>
      <xdr:col>6</xdr:col>
      <xdr:colOff>2181225</xdr:colOff>
      <xdr:row>142</xdr:row>
      <xdr:rowOff>428625</xdr:rowOff>
    </xdr:to>
    <xdr:sp>
      <xdr:nvSpPr>
        <xdr:cNvPr id="2" name="Přímá spojovací šipka 4"/>
        <xdr:cNvSpPr>
          <a:spLocks/>
        </xdr:cNvSpPr>
      </xdr:nvSpPr>
      <xdr:spPr>
        <a:xfrm flipV="1">
          <a:off x="3086100" y="28975050"/>
          <a:ext cx="5715000" cy="0"/>
        </a:xfrm>
        <a:prstGeom prst="straightConnector1">
          <a:avLst/>
        </a:prstGeom>
        <a:noFill/>
        <a:ln w="28575" cmpd="sng">
          <a:solidFill>
            <a:srgbClr val="F79646"/>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466725</xdr:colOff>
      <xdr:row>143</xdr:row>
      <xdr:rowOff>38100</xdr:rowOff>
    </xdr:from>
    <xdr:to>
      <xdr:col>9</xdr:col>
      <xdr:colOff>476250</xdr:colOff>
      <xdr:row>143</xdr:row>
      <xdr:rowOff>219075</xdr:rowOff>
    </xdr:to>
    <xdr:sp>
      <xdr:nvSpPr>
        <xdr:cNvPr id="3" name="Přímá spojovací šipka 16"/>
        <xdr:cNvSpPr>
          <a:spLocks/>
        </xdr:cNvSpPr>
      </xdr:nvSpPr>
      <xdr:spPr>
        <a:xfrm>
          <a:off x="11229975" y="29394150"/>
          <a:ext cx="9525" cy="1809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6</xdr:col>
      <xdr:colOff>285750</xdr:colOff>
      <xdr:row>0</xdr:row>
      <xdr:rowOff>1123950</xdr:rowOff>
    </xdr:to>
    <xdr:pic>
      <xdr:nvPicPr>
        <xdr:cNvPr id="1" name="Picture 50" descr="nadace-CEZ-zony"/>
        <xdr:cNvPicPr preferRelativeResize="1">
          <a:picLocks noChangeAspect="1"/>
        </xdr:cNvPicPr>
      </xdr:nvPicPr>
      <xdr:blipFill>
        <a:blip r:embed="rId1"/>
        <a:stretch>
          <a:fillRect/>
        </a:stretch>
      </xdr:blipFill>
      <xdr:spPr>
        <a:xfrm>
          <a:off x="76200" y="0"/>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6"/>
  </sheetPr>
  <dimension ref="A1:T170"/>
  <sheetViews>
    <sheetView showGridLines="0" tabSelected="1" zoomScale="90" zoomScaleNormal="90" workbookViewId="0" topLeftCell="A1">
      <selection activeCell="F12" sqref="F12:F14"/>
    </sheetView>
  </sheetViews>
  <sheetFormatPr defaultColWidth="9.140625" defaultRowHeight="12.75"/>
  <cols>
    <col min="1" max="1" width="2.421875" style="5" customWidth="1"/>
    <col min="2" max="2" width="24.00390625" style="6" customWidth="1"/>
    <col min="3" max="3" width="19.421875" style="6" customWidth="1"/>
    <col min="4" max="4" width="19.28125" style="6" customWidth="1"/>
    <col min="5" max="5" width="18.421875" style="6" customWidth="1"/>
    <col min="6" max="6" width="15.7109375" style="6" customWidth="1"/>
    <col min="7" max="7" width="33.28125" style="6" customWidth="1"/>
    <col min="8" max="8" width="13.28125" style="6" customWidth="1"/>
    <col min="9" max="9" width="15.57421875" style="6" customWidth="1"/>
    <col min="10" max="10" width="17.28125" style="6" customWidth="1"/>
    <col min="11" max="11" width="19.421875" style="6" customWidth="1"/>
    <col min="12" max="19" width="9.140625" style="66" customWidth="1"/>
    <col min="20" max="16384" width="9.140625" style="6" customWidth="1"/>
  </cols>
  <sheetData>
    <row r="1" spans="2:11" ht="32.25" customHeight="1">
      <c r="B1" s="107"/>
      <c r="C1" s="108"/>
      <c r="D1" s="108"/>
      <c r="E1" s="108"/>
      <c r="F1" s="108"/>
      <c r="G1" s="108"/>
      <c r="H1" s="108"/>
      <c r="I1" s="108"/>
      <c r="J1" s="108"/>
      <c r="K1" s="108"/>
    </row>
    <row r="2" spans="2:20" ht="17.25" customHeight="1">
      <c r="B2" s="33" t="s">
        <v>5</v>
      </c>
      <c r="C2" s="34" t="s">
        <v>6</v>
      </c>
      <c r="D2" s="35"/>
      <c r="E2" s="214" t="s">
        <v>58</v>
      </c>
      <c r="F2" s="215"/>
      <c r="G2" s="215"/>
      <c r="H2" s="215"/>
      <c r="I2" s="215"/>
      <c r="J2" s="215"/>
      <c r="K2" s="216"/>
      <c r="L2" s="67"/>
      <c r="M2" s="67"/>
      <c r="N2" s="67"/>
      <c r="O2" s="67"/>
      <c r="P2" s="67"/>
      <c r="Q2" s="67"/>
      <c r="R2" s="67"/>
      <c r="S2" s="67"/>
      <c r="T2" s="7"/>
    </row>
    <row r="3" spans="2:20" s="36" customFormat="1" ht="12">
      <c r="B3" s="33"/>
      <c r="C3" s="34" t="s">
        <v>7</v>
      </c>
      <c r="D3" s="35"/>
      <c r="E3" s="217"/>
      <c r="F3" s="218"/>
      <c r="G3" s="218"/>
      <c r="H3" s="218"/>
      <c r="I3" s="218"/>
      <c r="J3" s="218"/>
      <c r="K3" s="219"/>
      <c r="L3" s="68"/>
      <c r="M3" s="68"/>
      <c r="N3" s="68"/>
      <c r="O3" s="68"/>
      <c r="P3" s="68"/>
      <c r="Q3" s="68"/>
      <c r="R3" s="68"/>
      <c r="S3" s="68"/>
      <c r="T3" s="37"/>
    </row>
    <row r="4" spans="2:20" s="36" customFormat="1" ht="12" customHeight="1">
      <c r="B4" s="33"/>
      <c r="C4" s="34" t="s">
        <v>12</v>
      </c>
      <c r="D4" s="35"/>
      <c r="E4" s="217"/>
      <c r="F4" s="218"/>
      <c r="G4" s="218"/>
      <c r="H4" s="218"/>
      <c r="I4" s="218"/>
      <c r="J4" s="218"/>
      <c r="K4" s="219"/>
      <c r="L4" s="68"/>
      <c r="M4" s="68"/>
      <c r="N4" s="68"/>
      <c r="O4" s="68"/>
      <c r="P4" s="68"/>
      <c r="Q4" s="68"/>
      <c r="R4" s="68"/>
      <c r="S4" s="68"/>
      <c r="T4" s="37"/>
    </row>
    <row r="5" spans="2:20" s="36" customFormat="1" ht="12" customHeight="1">
      <c r="B5" s="33"/>
      <c r="C5" s="34" t="s">
        <v>16</v>
      </c>
      <c r="D5" s="35"/>
      <c r="E5" s="217"/>
      <c r="F5" s="218"/>
      <c r="G5" s="218"/>
      <c r="H5" s="218"/>
      <c r="I5" s="218"/>
      <c r="J5" s="218"/>
      <c r="K5" s="219"/>
      <c r="L5" s="68"/>
      <c r="M5" s="68"/>
      <c r="N5" s="68"/>
      <c r="O5" s="68"/>
      <c r="P5" s="68"/>
      <c r="Q5" s="68"/>
      <c r="R5" s="68"/>
      <c r="S5" s="68"/>
      <c r="T5" s="37"/>
    </row>
    <row r="6" spans="2:20" s="36" customFormat="1" ht="12" customHeight="1">
      <c r="B6" s="33"/>
      <c r="C6" s="34" t="s">
        <v>41</v>
      </c>
      <c r="D6" s="35"/>
      <c r="E6" s="217"/>
      <c r="F6" s="218"/>
      <c r="G6" s="218"/>
      <c r="H6" s="218"/>
      <c r="I6" s="218"/>
      <c r="J6" s="218"/>
      <c r="K6" s="219"/>
      <c r="L6" s="68"/>
      <c r="M6" s="68"/>
      <c r="N6" s="68"/>
      <c r="O6" s="68"/>
      <c r="P6" s="68"/>
      <c r="Q6" s="68"/>
      <c r="R6" s="68"/>
      <c r="S6" s="68"/>
      <c r="T6" s="37"/>
    </row>
    <row r="7" spans="2:20" s="36" customFormat="1" ht="12" customHeight="1">
      <c r="B7" s="33"/>
      <c r="C7" s="34" t="s">
        <v>39</v>
      </c>
      <c r="D7" s="35"/>
      <c r="E7" s="217"/>
      <c r="F7" s="218"/>
      <c r="G7" s="218"/>
      <c r="H7" s="218"/>
      <c r="I7" s="218"/>
      <c r="J7" s="218"/>
      <c r="K7" s="219"/>
      <c r="L7" s="68"/>
      <c r="M7" s="68"/>
      <c r="N7" s="68"/>
      <c r="O7" s="68"/>
      <c r="P7" s="68"/>
      <c r="Q7" s="68"/>
      <c r="R7" s="68"/>
      <c r="S7" s="68"/>
      <c r="T7" s="37"/>
    </row>
    <row r="8" spans="2:20" s="36" customFormat="1" ht="12" customHeight="1">
      <c r="B8" s="33"/>
      <c r="C8" s="34" t="s">
        <v>40</v>
      </c>
      <c r="D8" s="35"/>
      <c r="E8" s="220"/>
      <c r="F8" s="221"/>
      <c r="G8" s="221"/>
      <c r="H8" s="221"/>
      <c r="I8" s="221"/>
      <c r="J8" s="221"/>
      <c r="K8" s="222"/>
      <c r="L8" s="68"/>
      <c r="M8" s="68"/>
      <c r="N8" s="68"/>
      <c r="O8" s="68"/>
      <c r="P8" s="75"/>
      <c r="Q8" s="68"/>
      <c r="R8" s="68"/>
      <c r="S8" s="68"/>
      <c r="T8" s="37"/>
    </row>
    <row r="9" spans="3:20" s="36" customFormat="1" ht="12" customHeight="1">
      <c r="C9" s="34" t="s">
        <v>19</v>
      </c>
      <c r="L9" s="68"/>
      <c r="M9" s="68"/>
      <c r="N9" s="68"/>
      <c r="O9" s="68"/>
      <c r="P9" s="75"/>
      <c r="Q9" s="68"/>
      <c r="R9" s="68"/>
      <c r="S9" s="68"/>
      <c r="T9" s="37"/>
    </row>
    <row r="10" spans="1:20" s="36" customFormat="1" ht="39.75" customHeight="1">
      <c r="A10" s="107"/>
      <c r="B10" s="223" t="s">
        <v>9</v>
      </c>
      <c r="C10" s="223"/>
      <c r="D10" s="223"/>
      <c r="E10" s="223"/>
      <c r="F10" s="223"/>
      <c r="G10" s="223"/>
      <c r="H10" s="223"/>
      <c r="I10" s="223"/>
      <c r="J10" s="223"/>
      <c r="K10" s="223"/>
      <c r="L10" s="68"/>
      <c r="M10" s="68"/>
      <c r="N10" s="68"/>
      <c r="O10" s="68"/>
      <c r="P10" s="75"/>
      <c r="Q10" s="68"/>
      <c r="R10" s="68"/>
      <c r="S10" s="68"/>
      <c r="T10" s="37"/>
    </row>
    <row r="11" spans="12:20" s="36" customFormat="1" ht="12.75">
      <c r="L11" s="68"/>
      <c r="M11" s="68"/>
      <c r="N11" s="68"/>
      <c r="O11" s="68"/>
      <c r="P11" s="75" t="s">
        <v>26</v>
      </c>
      <c r="Q11" s="85" t="s">
        <v>46</v>
      </c>
      <c r="R11" s="84"/>
      <c r="S11" s="84"/>
      <c r="T11" s="84"/>
    </row>
    <row r="12" spans="2:17" ht="23.25" customHeight="1">
      <c r="B12" s="265">
        <f>LEN(TRIM($C$12))</f>
        <v>0</v>
      </c>
      <c r="C12" s="256"/>
      <c r="D12" s="257"/>
      <c r="E12" s="269">
        <f>LEN(TRIM($F$12))</f>
        <v>0</v>
      </c>
      <c r="F12" s="273"/>
      <c r="G12" s="274">
        <f>LEN(TRIM($I$12))</f>
        <v>3</v>
      </c>
      <c r="H12" s="274"/>
      <c r="I12" s="272">
        <f>IF((MID(F12,1,3)="STR")," ",IF(MID(F12,1,3)="ZMG"," ",(F15+365)))</f>
        <v>365</v>
      </c>
      <c r="J12" s="255">
        <f>LEN(TRIM($K$12))</f>
        <v>1</v>
      </c>
      <c r="K12" s="288">
        <v>0</v>
      </c>
      <c r="P12" s="76" t="s">
        <v>27</v>
      </c>
      <c r="Q12" s="66" t="s">
        <v>44</v>
      </c>
    </row>
    <row r="13" spans="2:17" ht="23.25" customHeight="1">
      <c r="B13" s="266"/>
      <c r="C13" s="258"/>
      <c r="D13" s="259"/>
      <c r="E13" s="270"/>
      <c r="F13" s="273"/>
      <c r="G13" s="274"/>
      <c r="H13" s="274"/>
      <c r="I13" s="272"/>
      <c r="J13" s="255"/>
      <c r="K13" s="288"/>
      <c r="P13" s="76" t="s">
        <v>33</v>
      </c>
      <c r="Q13" s="86" t="s">
        <v>45</v>
      </c>
    </row>
    <row r="14" spans="2:16" ht="23.25" customHeight="1">
      <c r="B14" s="267"/>
      <c r="C14" s="260"/>
      <c r="D14" s="261"/>
      <c r="E14" s="271"/>
      <c r="F14" s="273"/>
      <c r="G14" s="274"/>
      <c r="H14" s="274"/>
      <c r="I14" s="272"/>
      <c r="J14" s="255"/>
      <c r="K14" s="288"/>
      <c r="P14" s="76" t="s">
        <v>51</v>
      </c>
    </row>
    <row r="15" spans="2:16" ht="18.75" customHeight="1">
      <c r="B15" s="289">
        <f>LEN(TRIM($C$15))</f>
        <v>0</v>
      </c>
      <c r="C15" s="291"/>
      <c r="D15" s="291"/>
      <c r="E15" s="290">
        <f>LEN(TRIM($F$15))</f>
        <v>0</v>
      </c>
      <c r="F15" s="268"/>
      <c r="G15" s="275">
        <f>LEN(TRIM($I$15))</f>
        <v>0</v>
      </c>
      <c r="H15" s="276"/>
      <c r="I15" s="268"/>
      <c r="J15" s="255"/>
      <c r="K15" s="288"/>
      <c r="P15" s="76" t="s">
        <v>52</v>
      </c>
    </row>
    <row r="16" spans="2:16" ht="24" customHeight="1">
      <c r="B16" s="289"/>
      <c r="C16" s="291"/>
      <c r="D16" s="291"/>
      <c r="E16" s="290"/>
      <c r="F16" s="268"/>
      <c r="G16" s="277"/>
      <c r="H16" s="278"/>
      <c r="I16" s="268"/>
      <c r="J16" s="255"/>
      <c r="K16" s="288"/>
      <c r="P16" s="76" t="s">
        <v>28</v>
      </c>
    </row>
    <row r="17" spans="2:16" ht="24" customHeight="1">
      <c r="B17" s="289"/>
      <c r="C17" s="291"/>
      <c r="D17" s="291"/>
      <c r="E17" s="290"/>
      <c r="F17" s="268"/>
      <c r="G17" s="279"/>
      <c r="H17" s="280"/>
      <c r="I17" s="268"/>
      <c r="J17" s="255"/>
      <c r="K17" s="288"/>
      <c r="P17" s="76" t="s">
        <v>29</v>
      </c>
    </row>
    <row r="18" spans="2:16" ht="12.75" customHeight="1">
      <c r="B18" s="83"/>
      <c r="C18" s="82"/>
      <c r="D18" s="82"/>
      <c r="G18" s="10"/>
      <c r="H18" s="10"/>
      <c r="I18" s="8"/>
      <c r="J18" s="11"/>
      <c r="K18" s="10"/>
      <c r="P18" s="76" t="s">
        <v>30</v>
      </c>
    </row>
    <row r="19" spans="2:16" ht="12.75" customHeight="1">
      <c r="B19" s="304">
        <f>LEN(TRIM($G$19))</f>
        <v>0</v>
      </c>
      <c r="C19" s="304"/>
      <c r="D19" s="304"/>
      <c r="E19" s="304"/>
      <c r="F19" s="304"/>
      <c r="G19" s="310"/>
      <c r="H19" s="311"/>
      <c r="I19" s="311"/>
      <c r="J19" s="312"/>
      <c r="K19" s="87"/>
      <c r="P19" s="76" t="s">
        <v>31</v>
      </c>
    </row>
    <row r="20" spans="2:16" ht="12.75" customHeight="1">
      <c r="B20" s="304"/>
      <c r="C20" s="304"/>
      <c r="D20" s="304"/>
      <c r="E20" s="304"/>
      <c r="F20" s="304"/>
      <c r="G20" s="313"/>
      <c r="H20" s="314"/>
      <c r="I20" s="314"/>
      <c r="J20" s="315"/>
      <c r="K20" s="87"/>
      <c r="P20" s="76" t="s">
        <v>32</v>
      </c>
    </row>
    <row r="21" spans="2:16" ht="15.75" customHeight="1">
      <c r="B21" s="304"/>
      <c r="C21" s="304"/>
      <c r="D21" s="304"/>
      <c r="E21" s="304"/>
      <c r="F21" s="304"/>
      <c r="G21" s="316"/>
      <c r="H21" s="317"/>
      <c r="I21" s="317"/>
      <c r="J21" s="318"/>
      <c r="K21" s="87"/>
      <c r="P21" s="76"/>
    </row>
    <row r="22" spans="2:11" ht="13.5" thickBot="1">
      <c r="B22" s="8"/>
      <c r="C22" s="9"/>
      <c r="D22" s="9"/>
      <c r="G22" s="10"/>
      <c r="H22" s="10"/>
      <c r="I22" s="8"/>
      <c r="J22" s="11"/>
      <c r="K22" s="10"/>
    </row>
    <row r="23" spans="1:19" s="12" customFormat="1" ht="22.5" customHeight="1" thickTop="1">
      <c r="A23" s="49"/>
      <c r="B23" s="292" t="s">
        <v>69</v>
      </c>
      <c r="C23" s="293"/>
      <c r="D23" s="285" t="s">
        <v>4</v>
      </c>
      <c r="E23" s="286"/>
      <c r="F23" s="286"/>
      <c r="G23" s="286"/>
      <c r="H23" s="286"/>
      <c r="I23" s="286"/>
      <c r="J23" s="286"/>
      <c r="K23" s="287"/>
      <c r="L23" s="69"/>
      <c r="M23" s="69"/>
      <c r="N23" s="69"/>
      <c r="O23" s="69"/>
      <c r="Q23" s="69"/>
      <c r="R23" s="69"/>
      <c r="S23" s="69"/>
    </row>
    <row r="24" spans="1:19" s="12" customFormat="1" ht="25.5" customHeight="1" thickBot="1">
      <c r="A24" s="49"/>
      <c r="B24" s="294"/>
      <c r="C24" s="295"/>
      <c r="D24" s="262" t="s">
        <v>8</v>
      </c>
      <c r="E24" s="263"/>
      <c r="F24" s="263"/>
      <c r="G24" s="264"/>
      <c r="H24" s="281" t="s">
        <v>23</v>
      </c>
      <c r="I24" s="263"/>
      <c r="J24" s="263"/>
      <c r="K24" s="282"/>
      <c r="L24" s="70"/>
      <c r="M24" s="69"/>
      <c r="N24" s="69"/>
      <c r="O24" s="69"/>
      <c r="P24" s="69"/>
      <c r="Q24" s="69"/>
      <c r="R24" s="69"/>
      <c r="S24" s="69"/>
    </row>
    <row r="25" spans="1:19" s="12" customFormat="1" ht="63.75" thickBot="1">
      <c r="A25" s="49"/>
      <c r="B25" s="55" t="s">
        <v>68</v>
      </c>
      <c r="C25" s="58" t="s">
        <v>70</v>
      </c>
      <c r="D25" s="305" t="s">
        <v>66</v>
      </c>
      <c r="E25" s="232" t="s">
        <v>65</v>
      </c>
      <c r="F25" s="232" t="s">
        <v>64</v>
      </c>
      <c r="G25" s="232" t="s">
        <v>63</v>
      </c>
      <c r="H25" s="234" t="s">
        <v>67</v>
      </c>
      <c r="I25" s="236" t="s">
        <v>35</v>
      </c>
      <c r="J25" s="236" t="s">
        <v>36</v>
      </c>
      <c r="K25" s="224" t="s">
        <v>37</v>
      </c>
      <c r="L25" s="70"/>
      <c r="M25" s="69"/>
      <c r="N25" s="69"/>
      <c r="O25" s="69"/>
      <c r="P25" s="69"/>
      <c r="Q25" s="69"/>
      <c r="R25" s="69"/>
      <c r="S25" s="69"/>
    </row>
    <row r="26" spans="1:19" s="12" customFormat="1" ht="32.25" thickBot="1">
      <c r="A26" s="238" t="s">
        <v>47</v>
      </c>
      <c r="B26" s="94" t="s">
        <v>53</v>
      </c>
      <c r="C26" s="59">
        <f>SUM(C27:C39)</f>
        <v>0</v>
      </c>
      <c r="D26" s="306"/>
      <c r="E26" s="233"/>
      <c r="F26" s="233"/>
      <c r="G26" s="233"/>
      <c r="H26" s="235"/>
      <c r="I26" s="237"/>
      <c r="J26" s="237"/>
      <c r="K26" s="225"/>
      <c r="L26" s="70"/>
      <c r="M26" s="69"/>
      <c r="N26" s="69"/>
      <c r="O26" s="69"/>
      <c r="P26" s="69"/>
      <c r="Q26" s="69"/>
      <c r="R26" s="69"/>
      <c r="S26" s="69"/>
    </row>
    <row r="27" spans="1:19" s="12" customFormat="1" ht="12.75">
      <c r="A27" s="238"/>
      <c r="B27" s="205"/>
      <c r="C27" s="211">
        <v>0</v>
      </c>
      <c r="D27" s="23"/>
      <c r="E27" s="1">
        <v>0</v>
      </c>
      <c r="F27" s="2"/>
      <c r="G27" s="3"/>
      <c r="H27" s="81"/>
      <c r="I27" s="1">
        <f>E27</f>
        <v>0</v>
      </c>
      <c r="J27" s="1">
        <f>E27-I27</f>
        <v>0</v>
      </c>
      <c r="K27" s="4">
        <f>E27-I27-J27</f>
        <v>0</v>
      </c>
      <c r="L27" s="71"/>
      <c r="M27" s="71"/>
      <c r="N27" s="71"/>
      <c r="O27" s="69"/>
      <c r="P27" s="69"/>
      <c r="Q27" s="69"/>
      <c r="R27" s="69"/>
      <c r="S27" s="69"/>
    </row>
    <row r="28" spans="1:19" s="12" customFormat="1" ht="12.75">
      <c r="A28" s="238"/>
      <c r="B28" s="206"/>
      <c r="C28" s="212"/>
      <c r="D28" s="23"/>
      <c r="E28" s="1">
        <v>0</v>
      </c>
      <c r="F28" s="2"/>
      <c r="G28" s="3"/>
      <c r="H28" s="81"/>
      <c r="I28" s="1">
        <f>E28</f>
        <v>0</v>
      </c>
      <c r="J28" s="1">
        <f>E28-I28</f>
        <v>0</v>
      </c>
      <c r="K28" s="4">
        <f>E28-I28-J28</f>
        <v>0</v>
      </c>
      <c r="L28" s="71"/>
      <c r="M28" s="71"/>
      <c r="N28" s="71"/>
      <c r="O28" s="69"/>
      <c r="P28" s="69"/>
      <c r="Q28" s="69"/>
      <c r="R28" s="69"/>
      <c r="S28" s="69"/>
    </row>
    <row r="29" spans="1:19" s="12" customFormat="1" ht="12.75">
      <c r="A29" s="238"/>
      <c r="B29" s="206"/>
      <c r="C29" s="212"/>
      <c r="D29" s="23"/>
      <c r="E29" s="1">
        <v>0</v>
      </c>
      <c r="F29" s="2"/>
      <c r="G29" s="3"/>
      <c r="H29" s="81"/>
      <c r="I29" s="1">
        <f>E29</f>
        <v>0</v>
      </c>
      <c r="J29" s="1">
        <f>E29-I29</f>
        <v>0</v>
      </c>
      <c r="K29" s="4">
        <f>E29-I29-J29</f>
        <v>0</v>
      </c>
      <c r="L29" s="71"/>
      <c r="M29" s="66"/>
      <c r="N29" s="66"/>
      <c r="O29" s="69"/>
      <c r="P29" s="69"/>
      <c r="Q29" s="69"/>
      <c r="R29" s="69"/>
      <c r="S29" s="69"/>
    </row>
    <row r="30" spans="1:19" s="12" customFormat="1" ht="12.75">
      <c r="A30" s="238"/>
      <c r="B30" s="207"/>
      <c r="C30" s="213"/>
      <c r="D30" s="26"/>
      <c r="E30" s="27"/>
      <c r="F30" s="28"/>
      <c r="G30" s="29"/>
      <c r="H30" s="30" t="s">
        <v>2</v>
      </c>
      <c r="I30" s="31">
        <f>SUM(I27:I29)</f>
        <v>0</v>
      </c>
      <c r="J30" s="31">
        <f>SUM(J27:J29)</f>
        <v>0</v>
      </c>
      <c r="K30" s="32">
        <f>SUM(K27:K29)</f>
        <v>0</v>
      </c>
      <c r="L30" s="71">
        <f>ABS(C27-I30)</f>
        <v>0</v>
      </c>
      <c r="M30" s="71">
        <f>IF(C27=0,0,ABS(I30-C27))</f>
        <v>0</v>
      </c>
      <c r="N30" s="71">
        <f>IF(C27=0,ABS(I30-C27),0)</f>
        <v>0</v>
      </c>
      <c r="O30" s="69"/>
      <c r="P30" s="69"/>
      <c r="Q30" s="69"/>
      <c r="R30" s="69"/>
      <c r="S30" s="69"/>
    </row>
    <row r="31" spans="1:19" s="12" customFormat="1" ht="12.75">
      <c r="A31" s="238"/>
      <c r="B31" s="205"/>
      <c r="C31" s="211">
        <v>0</v>
      </c>
      <c r="D31" s="23"/>
      <c r="E31" s="1">
        <v>0</v>
      </c>
      <c r="F31" s="2"/>
      <c r="G31" s="3"/>
      <c r="H31" s="81"/>
      <c r="I31" s="1">
        <f>E31</f>
        <v>0</v>
      </c>
      <c r="J31" s="1">
        <f>E31-I31</f>
        <v>0</v>
      </c>
      <c r="K31" s="4">
        <f>E31-I31-J31</f>
        <v>0</v>
      </c>
      <c r="L31" s="71"/>
      <c r="M31" s="71"/>
      <c r="N31" s="71"/>
      <c r="O31" s="69"/>
      <c r="P31" s="69"/>
      <c r="Q31" s="69"/>
      <c r="R31" s="69"/>
      <c r="S31" s="69"/>
    </row>
    <row r="32" spans="1:19" s="12" customFormat="1" ht="12.75">
      <c r="A32" s="238"/>
      <c r="B32" s="206"/>
      <c r="C32" s="212"/>
      <c r="D32" s="23"/>
      <c r="E32" s="1">
        <v>0</v>
      </c>
      <c r="F32" s="2"/>
      <c r="G32" s="3"/>
      <c r="H32" s="81"/>
      <c r="I32" s="1">
        <f>E32</f>
        <v>0</v>
      </c>
      <c r="J32" s="1">
        <f>E32-I32</f>
        <v>0</v>
      </c>
      <c r="K32" s="4">
        <f>E32-I32-J32</f>
        <v>0</v>
      </c>
      <c r="L32" s="71"/>
      <c r="M32" s="71"/>
      <c r="N32" s="71"/>
      <c r="O32" s="69"/>
      <c r="P32" s="69"/>
      <c r="Q32" s="69"/>
      <c r="R32" s="69"/>
      <c r="S32" s="69"/>
    </row>
    <row r="33" spans="1:19" s="12" customFormat="1" ht="12.75">
      <c r="A33" s="238"/>
      <c r="B33" s="206"/>
      <c r="C33" s="212"/>
      <c r="D33" s="23"/>
      <c r="E33" s="1">
        <v>0</v>
      </c>
      <c r="F33" s="2"/>
      <c r="G33" s="3"/>
      <c r="H33" s="81"/>
      <c r="I33" s="1">
        <f>E33</f>
        <v>0</v>
      </c>
      <c r="J33" s="1">
        <f>E33-I33</f>
        <v>0</v>
      </c>
      <c r="K33" s="4">
        <f>E33-I33-J33</f>
        <v>0</v>
      </c>
      <c r="L33" s="71"/>
      <c r="M33" s="66"/>
      <c r="N33" s="66"/>
      <c r="O33" s="69"/>
      <c r="P33" s="69"/>
      <c r="Q33" s="69"/>
      <c r="R33" s="69"/>
      <c r="S33" s="69"/>
    </row>
    <row r="34" spans="1:19" s="12" customFormat="1" ht="12.75">
      <c r="A34" s="238"/>
      <c r="B34" s="207"/>
      <c r="C34" s="213"/>
      <c r="D34" s="26"/>
      <c r="E34" s="27"/>
      <c r="F34" s="28"/>
      <c r="G34" s="29"/>
      <c r="H34" s="30" t="s">
        <v>2</v>
      </c>
      <c r="I34" s="31">
        <f>SUM(I31:I33)</f>
        <v>0</v>
      </c>
      <c r="J34" s="31">
        <f>SUM(J31:J33)</f>
        <v>0</v>
      </c>
      <c r="K34" s="32">
        <f>SUM(K31:K33)</f>
        <v>0</v>
      </c>
      <c r="L34" s="71">
        <f>ABS(C31-I34)</f>
        <v>0</v>
      </c>
      <c r="M34" s="71">
        <f>IF(C31=0,0,ABS(I34-C31))</f>
        <v>0</v>
      </c>
      <c r="N34" s="71">
        <f>IF(C31=0,ABS(I34-C31),0)</f>
        <v>0</v>
      </c>
      <c r="O34" s="69"/>
      <c r="P34" s="69"/>
      <c r="Q34" s="69"/>
      <c r="R34" s="69"/>
      <c r="S34" s="69"/>
    </row>
    <row r="35" spans="1:14" ht="12.75">
      <c r="A35" s="238"/>
      <c r="B35" s="205"/>
      <c r="C35" s="211">
        <v>0</v>
      </c>
      <c r="D35" s="23"/>
      <c r="E35" s="1">
        <v>0</v>
      </c>
      <c r="F35" s="2"/>
      <c r="G35" s="3"/>
      <c r="H35" s="81"/>
      <c r="I35" s="1">
        <f>E35</f>
        <v>0</v>
      </c>
      <c r="J35" s="1">
        <f>E35-I35</f>
        <v>0</v>
      </c>
      <c r="K35" s="4">
        <f>E35-I35-J35</f>
        <v>0</v>
      </c>
      <c r="L35" s="71"/>
      <c r="M35" s="71"/>
      <c r="N35" s="71"/>
    </row>
    <row r="36" spans="1:14" ht="12.75">
      <c r="A36" s="238"/>
      <c r="B36" s="206"/>
      <c r="C36" s="212"/>
      <c r="D36" s="23"/>
      <c r="E36" s="1">
        <v>0</v>
      </c>
      <c r="F36" s="2"/>
      <c r="G36" s="3"/>
      <c r="H36" s="81"/>
      <c r="I36" s="1">
        <f>E36</f>
        <v>0</v>
      </c>
      <c r="J36" s="1">
        <f>E36-I36</f>
        <v>0</v>
      </c>
      <c r="K36" s="4">
        <f>E36-I36-J36</f>
        <v>0</v>
      </c>
      <c r="L36" s="71"/>
      <c r="M36" s="71"/>
      <c r="N36" s="71"/>
    </row>
    <row r="37" spans="1:12" ht="12.75">
      <c r="A37" s="238"/>
      <c r="B37" s="206"/>
      <c r="C37" s="212"/>
      <c r="D37" s="23"/>
      <c r="E37" s="1">
        <v>0</v>
      </c>
      <c r="F37" s="2"/>
      <c r="G37" s="3"/>
      <c r="H37" s="81"/>
      <c r="I37" s="1">
        <f>E37</f>
        <v>0</v>
      </c>
      <c r="J37" s="1">
        <f>E37-I37</f>
        <v>0</v>
      </c>
      <c r="K37" s="4">
        <f>E37-I37-J37</f>
        <v>0</v>
      </c>
      <c r="L37" s="71"/>
    </row>
    <row r="38" spans="1:14" ht="12.75">
      <c r="A38" s="238"/>
      <c r="B38" s="207"/>
      <c r="C38" s="213"/>
      <c r="D38" s="26"/>
      <c r="E38" s="27"/>
      <c r="F38" s="28"/>
      <c r="G38" s="29"/>
      <c r="H38" s="30" t="s">
        <v>2</v>
      </c>
      <c r="I38" s="31">
        <f>SUM(I35:I37)</f>
        <v>0</v>
      </c>
      <c r="J38" s="31">
        <f>SUM(J35:J37)</f>
        <v>0</v>
      </c>
      <c r="K38" s="32">
        <f>SUM(K35:K37)</f>
        <v>0</v>
      </c>
      <c r="L38" s="71">
        <f>ABS(C35-I38)</f>
        <v>0</v>
      </c>
      <c r="M38" s="71">
        <f>IF(C35=0,0,ABS(I38-C35))</f>
        <v>0</v>
      </c>
      <c r="N38" s="71">
        <f>IF(C35=0,ABS(I38-C35),0)</f>
        <v>0</v>
      </c>
    </row>
    <row r="39" spans="1:12" ht="45.75" thickBot="1">
      <c r="A39" s="238"/>
      <c r="B39" s="254"/>
      <c r="C39" s="241"/>
      <c r="D39" s="56"/>
      <c r="E39" s="13"/>
      <c r="F39" s="14"/>
      <c r="G39" s="15"/>
      <c r="H39" s="74" t="s">
        <v>13</v>
      </c>
      <c r="I39" s="16">
        <f>SUM(I27:I38)/2</f>
        <v>0</v>
      </c>
      <c r="J39" s="16">
        <f>SUM(J27:J38)/2</f>
        <v>0</v>
      </c>
      <c r="K39" s="22">
        <f>SUM(K27:K38)/2</f>
        <v>0</v>
      </c>
      <c r="L39" s="72"/>
    </row>
    <row r="40" spans="1:12" ht="39" thickBot="1">
      <c r="A40" s="238" t="s">
        <v>48</v>
      </c>
      <c r="B40" s="95" t="s">
        <v>54</v>
      </c>
      <c r="C40" s="59">
        <f>SUM(C41:C86)</f>
        <v>0</v>
      </c>
      <c r="D40" s="88" t="s">
        <v>21</v>
      </c>
      <c r="E40" s="89" t="s">
        <v>22</v>
      </c>
      <c r="F40" s="89" t="s">
        <v>34</v>
      </c>
      <c r="G40" s="90" t="s">
        <v>42</v>
      </c>
      <c r="H40" s="91" t="s">
        <v>1</v>
      </c>
      <c r="I40" s="91" t="s">
        <v>35</v>
      </c>
      <c r="J40" s="92" t="s">
        <v>36</v>
      </c>
      <c r="K40" s="93" t="s">
        <v>37</v>
      </c>
      <c r="L40" s="72"/>
    </row>
    <row r="41" spans="1:12" ht="12.75">
      <c r="A41" s="238"/>
      <c r="B41" s="205" t="str">
        <f>IF(MID(F12,1,3)="STR","kategorie 1 - max.90Kč/ks - keře pro volnou liniovou výsadbu, doprovodnou zeleň a do prostoru, keře, sazenice pro živé plot, sazenice ovocných stromů"," ")</f>
        <v> </v>
      </c>
      <c r="C41" s="211">
        <v>0</v>
      </c>
      <c r="D41" s="23"/>
      <c r="E41" s="1">
        <v>0</v>
      </c>
      <c r="F41" s="2"/>
      <c r="G41" s="3"/>
      <c r="H41" s="81"/>
      <c r="I41" s="1">
        <f>E41</f>
        <v>0</v>
      </c>
      <c r="J41" s="1">
        <f>E41-I41</f>
        <v>0</v>
      </c>
      <c r="K41" s="4">
        <f>E41-I41-J41</f>
        <v>0</v>
      </c>
      <c r="L41" s="71"/>
    </row>
    <row r="42" spans="1:12" ht="12.75">
      <c r="A42" s="238"/>
      <c r="B42" s="206"/>
      <c r="C42" s="212"/>
      <c r="D42" s="23"/>
      <c r="E42" s="1">
        <v>0</v>
      </c>
      <c r="F42" s="2"/>
      <c r="G42" s="3"/>
      <c r="H42" s="81"/>
      <c r="I42" s="1">
        <f>E42</f>
        <v>0</v>
      </c>
      <c r="J42" s="1">
        <f>E42-I42</f>
        <v>0</v>
      </c>
      <c r="K42" s="4">
        <f>E42-I42-J42</f>
        <v>0</v>
      </c>
      <c r="L42" s="71"/>
    </row>
    <row r="43" spans="1:12" ht="12.75">
      <c r="A43" s="238"/>
      <c r="B43" s="206"/>
      <c r="C43" s="212"/>
      <c r="D43" s="23"/>
      <c r="E43" s="1">
        <v>0</v>
      </c>
      <c r="F43" s="2"/>
      <c r="G43" s="3"/>
      <c r="H43" s="81"/>
      <c r="I43" s="1">
        <f>E43</f>
        <v>0</v>
      </c>
      <c r="J43" s="1">
        <f>E43-I43</f>
        <v>0</v>
      </c>
      <c r="K43" s="4">
        <f>E43-I43-J43</f>
        <v>0</v>
      </c>
      <c r="L43" s="71"/>
    </row>
    <row r="44" spans="1:12" ht="12.75">
      <c r="A44" s="238"/>
      <c r="B44" s="206"/>
      <c r="C44" s="212"/>
      <c r="D44" s="23"/>
      <c r="E44" s="1">
        <v>0</v>
      </c>
      <c r="F44" s="2"/>
      <c r="G44" s="3"/>
      <c r="H44" s="81"/>
      <c r="I44" s="1">
        <f>E44</f>
        <v>0</v>
      </c>
      <c r="J44" s="1">
        <f>E44-I44</f>
        <v>0</v>
      </c>
      <c r="K44" s="4">
        <f>E44-I44-J44</f>
        <v>0</v>
      </c>
      <c r="L44" s="71"/>
    </row>
    <row r="45" spans="1:12" ht="12.75">
      <c r="A45" s="238"/>
      <c r="B45" s="206"/>
      <c r="C45" s="212"/>
      <c r="D45" s="23"/>
      <c r="E45" s="1">
        <v>0</v>
      </c>
      <c r="F45" s="2"/>
      <c r="G45" s="3"/>
      <c r="H45" s="81"/>
      <c r="I45" s="1">
        <f>E45</f>
        <v>0</v>
      </c>
      <c r="J45" s="1">
        <f>E45-I45</f>
        <v>0</v>
      </c>
      <c r="K45" s="4">
        <f>E45-I45-J45</f>
        <v>0</v>
      </c>
      <c r="L45" s="71"/>
    </row>
    <row r="46" spans="1:14" ht="12.75">
      <c r="A46" s="238"/>
      <c r="B46" s="207"/>
      <c r="C46" s="213"/>
      <c r="D46" s="26"/>
      <c r="E46" s="27"/>
      <c r="F46" s="28"/>
      <c r="G46" s="29"/>
      <c r="H46" s="30" t="s">
        <v>2</v>
      </c>
      <c r="I46" s="31">
        <f>SUM(I41:I45)</f>
        <v>0</v>
      </c>
      <c r="J46" s="31">
        <f>SUM(J41:J45)</f>
        <v>0</v>
      </c>
      <c r="K46" s="32">
        <f>SUM(K41:K45)</f>
        <v>0</v>
      </c>
      <c r="L46" s="71">
        <f>ABS(C41-I46)</f>
        <v>0</v>
      </c>
      <c r="M46" s="71">
        <f>IF(C41=0,0,ABS(I46-C41))</f>
        <v>0</v>
      </c>
      <c r="N46" s="71">
        <f>IF(C41=0,ABS(I46-C41),0)</f>
        <v>0</v>
      </c>
    </row>
    <row r="47" spans="1:12" ht="12.75">
      <c r="A47" s="238"/>
      <c r="B47" s="205" t="str">
        <f>IF(MID(F12,1,3)="STR","kategorie 2 - max.4000Kč/ks - vysokokmeny a pyramidy pro parkové úpravy do velikosti 18-20,(obvod kmínku ve výšce 1m nad zemí - čl.1.1.ČSN 464902)"," ")</f>
        <v> </v>
      </c>
      <c r="C47" s="211">
        <v>0</v>
      </c>
      <c r="D47" s="23"/>
      <c r="E47" s="1">
        <v>0</v>
      </c>
      <c r="F47" s="2"/>
      <c r="G47" s="3"/>
      <c r="H47" s="81"/>
      <c r="I47" s="1">
        <f aca="true" t="shared" si="0" ref="I47:I52">E47</f>
        <v>0</v>
      </c>
      <c r="J47" s="1">
        <f aca="true" t="shared" si="1" ref="J47:J52">E47-I47</f>
        <v>0</v>
      </c>
      <c r="K47" s="4">
        <f aca="true" t="shared" si="2" ref="K47:K52">E47-I47-J47</f>
        <v>0</v>
      </c>
      <c r="L47" s="71"/>
    </row>
    <row r="48" spans="1:12" ht="12.75">
      <c r="A48" s="238"/>
      <c r="B48" s="206"/>
      <c r="C48" s="212"/>
      <c r="D48" s="23"/>
      <c r="E48" s="1">
        <v>0</v>
      </c>
      <c r="F48" s="2"/>
      <c r="G48" s="3"/>
      <c r="H48" s="81"/>
      <c r="I48" s="1">
        <f t="shared" si="0"/>
        <v>0</v>
      </c>
      <c r="J48" s="1">
        <f t="shared" si="1"/>
        <v>0</v>
      </c>
      <c r="K48" s="4">
        <f t="shared" si="2"/>
        <v>0</v>
      </c>
      <c r="L48" s="71"/>
    </row>
    <row r="49" spans="1:12" ht="12.75">
      <c r="A49" s="238"/>
      <c r="B49" s="206"/>
      <c r="C49" s="212"/>
      <c r="D49" s="23"/>
      <c r="E49" s="1">
        <v>0</v>
      </c>
      <c r="F49" s="2"/>
      <c r="G49" s="3"/>
      <c r="H49" s="81"/>
      <c r="I49" s="1">
        <f t="shared" si="0"/>
        <v>0</v>
      </c>
      <c r="J49" s="1">
        <f t="shared" si="1"/>
        <v>0</v>
      </c>
      <c r="K49" s="4">
        <f t="shared" si="2"/>
        <v>0</v>
      </c>
      <c r="L49" s="71"/>
    </row>
    <row r="50" spans="1:12" ht="12.75">
      <c r="A50" s="238"/>
      <c r="B50" s="206"/>
      <c r="C50" s="212"/>
      <c r="D50" s="23"/>
      <c r="E50" s="1">
        <v>0</v>
      </c>
      <c r="F50" s="2"/>
      <c r="G50" s="3"/>
      <c r="H50" s="81"/>
      <c r="I50" s="1">
        <f t="shared" si="0"/>
        <v>0</v>
      </c>
      <c r="J50" s="1">
        <f t="shared" si="1"/>
        <v>0</v>
      </c>
      <c r="K50" s="4">
        <f t="shared" si="2"/>
        <v>0</v>
      </c>
      <c r="L50" s="71"/>
    </row>
    <row r="51" spans="1:12" ht="12.75">
      <c r="A51" s="238"/>
      <c r="B51" s="206"/>
      <c r="C51" s="212"/>
      <c r="D51" s="23"/>
      <c r="E51" s="1">
        <v>0</v>
      </c>
      <c r="F51" s="2"/>
      <c r="G51" s="3"/>
      <c r="H51" s="81"/>
      <c r="I51" s="1">
        <f t="shared" si="0"/>
        <v>0</v>
      </c>
      <c r="J51" s="1">
        <f t="shared" si="1"/>
        <v>0</v>
      </c>
      <c r="K51" s="4">
        <f t="shared" si="2"/>
        <v>0</v>
      </c>
      <c r="L51" s="71"/>
    </row>
    <row r="52" spans="1:12" ht="12.75">
      <c r="A52" s="238"/>
      <c r="B52" s="206"/>
      <c r="C52" s="212"/>
      <c r="D52" s="23"/>
      <c r="E52" s="1">
        <v>0</v>
      </c>
      <c r="F52" s="2"/>
      <c r="G52" s="3"/>
      <c r="H52" s="81"/>
      <c r="I52" s="1">
        <f t="shared" si="0"/>
        <v>0</v>
      </c>
      <c r="J52" s="1">
        <f t="shared" si="1"/>
        <v>0</v>
      </c>
      <c r="K52" s="4">
        <f t="shared" si="2"/>
        <v>0</v>
      </c>
      <c r="L52" s="71"/>
    </row>
    <row r="53" spans="1:14" ht="12.75">
      <c r="A53" s="238"/>
      <c r="B53" s="207"/>
      <c r="C53" s="213"/>
      <c r="D53" s="26"/>
      <c r="E53" s="27"/>
      <c r="F53" s="28"/>
      <c r="G53" s="29"/>
      <c r="H53" s="30" t="s">
        <v>2</v>
      </c>
      <c r="I53" s="31">
        <f>SUM(I47:I52)</f>
        <v>0</v>
      </c>
      <c r="J53" s="31">
        <f>SUM(J47:J52)</f>
        <v>0</v>
      </c>
      <c r="K53" s="32">
        <f>SUM(K47:K52)</f>
        <v>0</v>
      </c>
      <c r="L53" s="71">
        <f>ABS(C47-I53)</f>
        <v>0</v>
      </c>
      <c r="M53" s="71">
        <f>IF(C47=0,0,ABS(I53-C47))</f>
        <v>0</v>
      </c>
      <c r="N53" s="71">
        <f>IF(C47=0,ABS(I53-C47),0)</f>
        <v>0</v>
      </c>
    </row>
    <row r="54" spans="1:12" ht="12.75">
      <c r="A54" s="238"/>
      <c r="B54" s="205" t="str">
        <f>IF(MID(F12,1,3)="STR","kategorie 3 - max.20000Kč/ks - vysokokmeny a alejové stromy pro výsadbu stromořadí, velikosti 20 a výše(obvod kmínku ve výšce 1m nad zemí - čl.1.1. ČSN 464902)"," ")</f>
        <v> </v>
      </c>
      <c r="C54" s="211">
        <v>0</v>
      </c>
      <c r="D54" s="23"/>
      <c r="E54" s="1">
        <v>0</v>
      </c>
      <c r="F54" s="2"/>
      <c r="G54" s="3"/>
      <c r="H54" s="81"/>
      <c r="I54" s="1">
        <f aca="true" t="shared" si="3" ref="I54:I60">E54</f>
        <v>0</v>
      </c>
      <c r="J54" s="1">
        <f aca="true" t="shared" si="4" ref="J54:J60">E54-I54</f>
        <v>0</v>
      </c>
      <c r="K54" s="4">
        <f aca="true" t="shared" si="5" ref="K54:K60">E54-I54-J54</f>
        <v>0</v>
      </c>
      <c r="L54" s="71"/>
    </row>
    <row r="55" spans="1:12" ht="12.75">
      <c r="A55" s="238"/>
      <c r="B55" s="206"/>
      <c r="C55" s="212"/>
      <c r="D55" s="23"/>
      <c r="E55" s="1">
        <v>0</v>
      </c>
      <c r="F55" s="2"/>
      <c r="G55" s="3"/>
      <c r="H55" s="81"/>
      <c r="I55" s="1">
        <f t="shared" si="3"/>
        <v>0</v>
      </c>
      <c r="J55" s="1">
        <f t="shared" si="4"/>
        <v>0</v>
      </c>
      <c r="K55" s="4">
        <f t="shared" si="5"/>
        <v>0</v>
      </c>
      <c r="L55" s="71"/>
    </row>
    <row r="56" spans="1:12" ht="12.75">
      <c r="A56" s="238"/>
      <c r="B56" s="206"/>
      <c r="C56" s="212"/>
      <c r="D56" s="23"/>
      <c r="E56" s="1">
        <v>0</v>
      </c>
      <c r="F56" s="2"/>
      <c r="G56" s="3"/>
      <c r="H56" s="81"/>
      <c r="I56" s="1">
        <f t="shared" si="3"/>
        <v>0</v>
      </c>
      <c r="J56" s="1">
        <f t="shared" si="4"/>
        <v>0</v>
      </c>
      <c r="K56" s="4">
        <f t="shared" si="5"/>
        <v>0</v>
      </c>
      <c r="L56" s="71"/>
    </row>
    <row r="57" spans="1:12" ht="12.75">
      <c r="A57" s="238"/>
      <c r="B57" s="206"/>
      <c r="C57" s="212"/>
      <c r="D57" s="23"/>
      <c r="E57" s="1">
        <v>0</v>
      </c>
      <c r="F57" s="2"/>
      <c r="G57" s="3"/>
      <c r="H57" s="81"/>
      <c r="I57" s="1">
        <f t="shared" si="3"/>
        <v>0</v>
      </c>
      <c r="J57" s="1">
        <f t="shared" si="4"/>
        <v>0</v>
      </c>
      <c r="K57" s="4">
        <f t="shared" si="5"/>
        <v>0</v>
      </c>
      <c r="L57" s="71"/>
    </row>
    <row r="58" spans="1:12" ht="12.75">
      <c r="A58" s="238"/>
      <c r="B58" s="206"/>
      <c r="C58" s="212"/>
      <c r="D58" s="23"/>
      <c r="E58" s="1">
        <v>0</v>
      </c>
      <c r="F58" s="2"/>
      <c r="G58" s="3"/>
      <c r="H58" s="81"/>
      <c r="I58" s="1">
        <f t="shared" si="3"/>
        <v>0</v>
      </c>
      <c r="J58" s="1">
        <f t="shared" si="4"/>
        <v>0</v>
      </c>
      <c r="K58" s="4">
        <f t="shared" si="5"/>
        <v>0</v>
      </c>
      <c r="L58" s="71"/>
    </row>
    <row r="59" spans="1:12" ht="12.75">
      <c r="A59" s="238"/>
      <c r="B59" s="206"/>
      <c r="C59" s="212"/>
      <c r="D59" s="23"/>
      <c r="E59" s="1">
        <v>0</v>
      </c>
      <c r="F59" s="2"/>
      <c r="G59" s="3"/>
      <c r="H59" s="81"/>
      <c r="I59" s="1">
        <f t="shared" si="3"/>
        <v>0</v>
      </c>
      <c r="J59" s="1">
        <f t="shared" si="4"/>
        <v>0</v>
      </c>
      <c r="K59" s="4">
        <f t="shared" si="5"/>
        <v>0</v>
      </c>
      <c r="L59" s="71"/>
    </row>
    <row r="60" spans="1:12" ht="12.75">
      <c r="A60" s="238"/>
      <c r="B60" s="206"/>
      <c r="C60" s="212"/>
      <c r="D60" s="23"/>
      <c r="E60" s="1">
        <v>0</v>
      </c>
      <c r="F60" s="2"/>
      <c r="G60" s="3"/>
      <c r="H60" s="81"/>
      <c r="I60" s="1">
        <f t="shared" si="3"/>
        <v>0</v>
      </c>
      <c r="J60" s="1">
        <f t="shared" si="4"/>
        <v>0</v>
      </c>
      <c r="K60" s="4">
        <f t="shared" si="5"/>
        <v>0</v>
      </c>
      <c r="L60" s="71"/>
    </row>
    <row r="61" spans="1:14" ht="12.75">
      <c r="A61" s="238"/>
      <c r="B61" s="207"/>
      <c r="C61" s="213"/>
      <c r="D61" s="26"/>
      <c r="E61" s="27"/>
      <c r="F61" s="28"/>
      <c r="G61" s="29"/>
      <c r="H61" s="30" t="s">
        <v>2</v>
      </c>
      <c r="I61" s="31">
        <f>SUM(I54:I60)</f>
        <v>0</v>
      </c>
      <c r="J61" s="31">
        <f>SUM(J54:J60)</f>
        <v>0</v>
      </c>
      <c r="K61" s="32">
        <f>SUM(K54:K60)</f>
        <v>0</v>
      </c>
      <c r="L61" s="71">
        <f>ABS(C54-I61)</f>
        <v>0</v>
      </c>
      <c r="M61" s="71">
        <f>IF(C54=0,0,ABS(I61-C54))</f>
        <v>0</v>
      </c>
      <c r="N61" s="71">
        <f>IF(C54=0,ABS(I61-C54),0)</f>
        <v>0</v>
      </c>
    </row>
    <row r="62" spans="1:12" ht="12.75">
      <c r="A62" s="238"/>
      <c r="B62" s="205"/>
      <c r="C62" s="211">
        <v>0</v>
      </c>
      <c r="D62" s="23"/>
      <c r="E62" s="1">
        <v>0</v>
      </c>
      <c r="F62" s="2"/>
      <c r="G62" s="3"/>
      <c r="H62" s="81"/>
      <c r="I62" s="1">
        <f>E62</f>
        <v>0</v>
      </c>
      <c r="J62" s="1">
        <f>E62-I62</f>
        <v>0</v>
      </c>
      <c r="K62" s="4">
        <f>E62-I62-J62</f>
        <v>0</v>
      </c>
      <c r="L62" s="71"/>
    </row>
    <row r="63" spans="1:12" ht="12.75">
      <c r="A63" s="238"/>
      <c r="B63" s="206"/>
      <c r="C63" s="212"/>
      <c r="D63" s="23"/>
      <c r="E63" s="1">
        <v>0</v>
      </c>
      <c r="F63" s="2"/>
      <c r="G63" s="3"/>
      <c r="H63" s="81"/>
      <c r="I63" s="1">
        <f>E63</f>
        <v>0</v>
      </c>
      <c r="J63" s="1">
        <f>E63-I63</f>
        <v>0</v>
      </c>
      <c r="K63" s="4">
        <f>E63-I63-J63</f>
        <v>0</v>
      </c>
      <c r="L63" s="71"/>
    </row>
    <row r="64" spans="1:12" ht="12.75">
      <c r="A64" s="238"/>
      <c r="B64" s="206"/>
      <c r="C64" s="212"/>
      <c r="D64" s="23"/>
      <c r="E64" s="1">
        <v>0</v>
      </c>
      <c r="F64" s="2"/>
      <c r="G64" s="3"/>
      <c r="H64" s="81"/>
      <c r="I64" s="1">
        <f>E64</f>
        <v>0</v>
      </c>
      <c r="J64" s="1">
        <f>E64-I64</f>
        <v>0</v>
      </c>
      <c r="K64" s="4">
        <f>E64-I64-J64</f>
        <v>0</v>
      </c>
      <c r="L64" s="71"/>
    </row>
    <row r="65" spans="1:14" ht="12.75">
      <c r="A65" s="238"/>
      <c r="B65" s="207"/>
      <c r="C65" s="213"/>
      <c r="D65" s="26"/>
      <c r="E65" s="27"/>
      <c r="F65" s="28"/>
      <c r="G65" s="29"/>
      <c r="H65" s="30" t="s">
        <v>2</v>
      </c>
      <c r="I65" s="31">
        <f>SUM(I62:I64)</f>
        <v>0</v>
      </c>
      <c r="J65" s="31">
        <f>SUM(J62:J64)</f>
        <v>0</v>
      </c>
      <c r="K65" s="32">
        <f>SUM(K62:K64)</f>
        <v>0</v>
      </c>
      <c r="L65" s="71">
        <f>ABS(C62-I65)</f>
        <v>0</v>
      </c>
      <c r="M65" s="71">
        <f>IF(C62=0,0,ABS(I65-C62))</f>
        <v>0</v>
      </c>
      <c r="N65" s="71">
        <f>IF(C62=0,ABS(I65-C62),0)</f>
        <v>0</v>
      </c>
    </row>
    <row r="66" spans="1:12" ht="12.75">
      <c r="A66" s="238"/>
      <c r="B66" s="205"/>
      <c r="C66" s="211">
        <v>0</v>
      </c>
      <c r="D66" s="23"/>
      <c r="E66" s="1">
        <v>0</v>
      </c>
      <c r="F66" s="2"/>
      <c r="G66" s="3"/>
      <c r="H66" s="81"/>
      <c r="I66" s="1">
        <f>E66</f>
        <v>0</v>
      </c>
      <c r="J66" s="1">
        <f>E66-I66</f>
        <v>0</v>
      </c>
      <c r="K66" s="4">
        <f>E66-I66-J66</f>
        <v>0</v>
      </c>
      <c r="L66" s="71"/>
    </row>
    <row r="67" spans="1:12" ht="12.75">
      <c r="A67" s="238"/>
      <c r="B67" s="206"/>
      <c r="C67" s="212"/>
      <c r="D67" s="23"/>
      <c r="E67" s="1">
        <v>0</v>
      </c>
      <c r="F67" s="2"/>
      <c r="G67" s="3"/>
      <c r="H67" s="81"/>
      <c r="I67" s="1">
        <f>E67</f>
        <v>0</v>
      </c>
      <c r="J67" s="1">
        <f>E67-I67</f>
        <v>0</v>
      </c>
      <c r="K67" s="4">
        <f>E67-I67-J67</f>
        <v>0</v>
      </c>
      <c r="L67" s="71"/>
    </row>
    <row r="68" spans="1:12" ht="12.75">
      <c r="A68" s="238"/>
      <c r="B68" s="206"/>
      <c r="C68" s="212"/>
      <c r="D68" s="23"/>
      <c r="E68" s="1">
        <v>0</v>
      </c>
      <c r="F68" s="2"/>
      <c r="G68" s="3"/>
      <c r="H68" s="81"/>
      <c r="I68" s="1">
        <f>E68</f>
        <v>0</v>
      </c>
      <c r="J68" s="1">
        <f>E68-I68</f>
        <v>0</v>
      </c>
      <c r="K68" s="4">
        <f>E68-I68-J68</f>
        <v>0</v>
      </c>
      <c r="L68" s="71"/>
    </row>
    <row r="69" spans="1:14" ht="12.75">
      <c r="A69" s="238"/>
      <c r="B69" s="207"/>
      <c r="C69" s="213"/>
      <c r="D69" s="26"/>
      <c r="E69" s="27"/>
      <c r="F69" s="28"/>
      <c r="G69" s="29"/>
      <c r="H69" s="30" t="s">
        <v>2</v>
      </c>
      <c r="I69" s="31">
        <f>SUM(I66:I68)</f>
        <v>0</v>
      </c>
      <c r="J69" s="31">
        <f>SUM(J66:J68)</f>
        <v>0</v>
      </c>
      <c r="K69" s="32">
        <f>SUM(K66:K68)</f>
        <v>0</v>
      </c>
      <c r="L69" s="71">
        <f>ABS(C66-I69)</f>
        <v>0</v>
      </c>
      <c r="M69" s="71">
        <f>IF(C66=0,0,ABS(I69-C66))</f>
        <v>0</v>
      </c>
      <c r="N69" s="71">
        <f>IF(C66=0,ABS(I69-C66),0)</f>
        <v>0</v>
      </c>
    </row>
    <row r="70" spans="1:12" ht="12.75">
      <c r="A70" s="238"/>
      <c r="B70" s="205"/>
      <c r="C70" s="211">
        <v>0</v>
      </c>
      <c r="D70" s="23"/>
      <c r="E70" s="1">
        <v>0</v>
      </c>
      <c r="F70" s="2"/>
      <c r="G70" s="3"/>
      <c r="H70" s="81"/>
      <c r="I70" s="1">
        <f>E70</f>
        <v>0</v>
      </c>
      <c r="J70" s="1">
        <f>E70-I70</f>
        <v>0</v>
      </c>
      <c r="K70" s="4">
        <f>E70-I70-J70</f>
        <v>0</v>
      </c>
      <c r="L70" s="71"/>
    </row>
    <row r="71" spans="1:12" ht="12.75">
      <c r="A71" s="238"/>
      <c r="B71" s="206"/>
      <c r="C71" s="212"/>
      <c r="D71" s="23"/>
      <c r="E71" s="1">
        <v>0</v>
      </c>
      <c r="F71" s="2"/>
      <c r="G71" s="3"/>
      <c r="H71" s="81"/>
      <c r="I71" s="1">
        <f>E71</f>
        <v>0</v>
      </c>
      <c r="J71" s="1">
        <f>E71-I71</f>
        <v>0</v>
      </c>
      <c r="K71" s="4">
        <f>E71-I71-J71</f>
        <v>0</v>
      </c>
      <c r="L71" s="71"/>
    </row>
    <row r="72" spans="1:12" ht="12.75">
      <c r="A72" s="238"/>
      <c r="B72" s="206"/>
      <c r="C72" s="212"/>
      <c r="D72" s="23"/>
      <c r="E72" s="1">
        <v>0</v>
      </c>
      <c r="F72" s="2"/>
      <c r="G72" s="3"/>
      <c r="H72" s="81"/>
      <c r="I72" s="1">
        <f>E72</f>
        <v>0</v>
      </c>
      <c r="J72" s="1">
        <f>E72-I72</f>
        <v>0</v>
      </c>
      <c r="K72" s="4">
        <f>E72-I72-J72</f>
        <v>0</v>
      </c>
      <c r="L72" s="71"/>
    </row>
    <row r="73" spans="1:14" ht="12.75">
      <c r="A73" s="238"/>
      <c r="B73" s="207"/>
      <c r="C73" s="213"/>
      <c r="D73" s="26"/>
      <c r="E73" s="27"/>
      <c r="F73" s="28"/>
      <c r="G73" s="29"/>
      <c r="H73" s="30" t="s">
        <v>2</v>
      </c>
      <c r="I73" s="31">
        <f>SUM(I70:I72)</f>
        <v>0</v>
      </c>
      <c r="J73" s="31">
        <f>SUM(J70:J72)</f>
        <v>0</v>
      </c>
      <c r="K73" s="32">
        <f>SUM(K70:K72)</f>
        <v>0</v>
      </c>
      <c r="L73" s="71">
        <f>ABS(C70-I73)</f>
        <v>0</v>
      </c>
      <c r="M73" s="71">
        <f>IF(C70=0,0,ABS(I73-C70))</f>
        <v>0</v>
      </c>
      <c r="N73" s="71">
        <f>IF(C70=0,ABS(I73-C70),0)</f>
        <v>0</v>
      </c>
    </row>
    <row r="74" spans="1:12" ht="12.75">
      <c r="A74" s="238"/>
      <c r="B74" s="205"/>
      <c r="C74" s="211">
        <v>0</v>
      </c>
      <c r="D74" s="23"/>
      <c r="E74" s="1">
        <v>0</v>
      </c>
      <c r="F74" s="2"/>
      <c r="G74" s="3"/>
      <c r="H74" s="81"/>
      <c r="I74" s="1">
        <f>E74</f>
        <v>0</v>
      </c>
      <c r="J74" s="1">
        <f>E74-I74</f>
        <v>0</v>
      </c>
      <c r="K74" s="4">
        <f>E74-I74-J74</f>
        <v>0</v>
      </c>
      <c r="L74" s="71"/>
    </row>
    <row r="75" spans="1:12" ht="12.75">
      <c r="A75" s="238"/>
      <c r="B75" s="206"/>
      <c r="C75" s="212"/>
      <c r="D75" s="23"/>
      <c r="E75" s="1">
        <v>0</v>
      </c>
      <c r="F75" s="2"/>
      <c r="G75" s="3"/>
      <c r="H75" s="81"/>
      <c r="I75" s="1">
        <f>E75</f>
        <v>0</v>
      </c>
      <c r="J75" s="1">
        <f>E75-I75</f>
        <v>0</v>
      </c>
      <c r="K75" s="4">
        <f>E75-I75-J75</f>
        <v>0</v>
      </c>
      <c r="L75" s="71"/>
    </row>
    <row r="76" spans="1:12" ht="12.75">
      <c r="A76" s="238"/>
      <c r="B76" s="206"/>
      <c r="C76" s="212"/>
      <c r="D76" s="23"/>
      <c r="E76" s="1">
        <v>0</v>
      </c>
      <c r="F76" s="2"/>
      <c r="G76" s="3"/>
      <c r="H76" s="81"/>
      <c r="I76" s="1">
        <f>E76</f>
        <v>0</v>
      </c>
      <c r="J76" s="1">
        <f>E76-I76</f>
        <v>0</v>
      </c>
      <c r="K76" s="4">
        <f>E76-I76-J76</f>
        <v>0</v>
      </c>
      <c r="L76" s="71"/>
    </row>
    <row r="77" spans="1:14" ht="12.75">
      <c r="A77" s="238"/>
      <c r="B77" s="207"/>
      <c r="C77" s="213"/>
      <c r="D77" s="26"/>
      <c r="E77" s="27"/>
      <c r="F77" s="28"/>
      <c r="G77" s="29"/>
      <c r="H77" s="30" t="s">
        <v>2</v>
      </c>
      <c r="I77" s="31">
        <f>SUM(I74:I76)</f>
        <v>0</v>
      </c>
      <c r="J77" s="31">
        <f>SUM(J74:J76)</f>
        <v>0</v>
      </c>
      <c r="K77" s="32">
        <f>SUM(K74:K76)</f>
        <v>0</v>
      </c>
      <c r="L77" s="71">
        <f>ABS(C74-I77)</f>
        <v>0</v>
      </c>
      <c r="M77" s="71">
        <f>IF(C74=0,0,ABS(I77-C74))</f>
        <v>0</v>
      </c>
      <c r="N77" s="71">
        <f>IF(C74=0,ABS(I77-C74),0)</f>
        <v>0</v>
      </c>
    </row>
    <row r="78" spans="1:12" ht="12.75">
      <c r="A78" s="238"/>
      <c r="B78" s="205"/>
      <c r="C78" s="211">
        <v>0</v>
      </c>
      <c r="D78" s="23"/>
      <c r="E78" s="1">
        <v>0</v>
      </c>
      <c r="F78" s="2"/>
      <c r="G78" s="3"/>
      <c r="H78" s="81"/>
      <c r="I78" s="1">
        <f>E78</f>
        <v>0</v>
      </c>
      <c r="J78" s="1">
        <f>E78-I78</f>
        <v>0</v>
      </c>
      <c r="K78" s="4">
        <f>E78-I78-J78</f>
        <v>0</v>
      </c>
      <c r="L78" s="71"/>
    </row>
    <row r="79" spans="1:12" ht="12.75">
      <c r="A79" s="238"/>
      <c r="B79" s="206"/>
      <c r="C79" s="212"/>
      <c r="D79" s="23"/>
      <c r="E79" s="1">
        <v>0</v>
      </c>
      <c r="F79" s="2"/>
      <c r="G79" s="3"/>
      <c r="H79" s="81"/>
      <c r="I79" s="1">
        <f>E79</f>
        <v>0</v>
      </c>
      <c r="J79" s="1">
        <f>E79-I79</f>
        <v>0</v>
      </c>
      <c r="K79" s="4">
        <f>E79-I79-J79</f>
        <v>0</v>
      </c>
      <c r="L79" s="71"/>
    </row>
    <row r="80" spans="1:12" ht="12.75">
      <c r="A80" s="238"/>
      <c r="B80" s="206"/>
      <c r="C80" s="212"/>
      <c r="D80" s="23"/>
      <c r="E80" s="1">
        <v>0</v>
      </c>
      <c r="F80" s="2"/>
      <c r="G80" s="3"/>
      <c r="H80" s="81"/>
      <c r="I80" s="1">
        <f>E80</f>
        <v>0</v>
      </c>
      <c r="J80" s="1">
        <f>E80-I80</f>
        <v>0</v>
      </c>
      <c r="K80" s="4">
        <f>E80-I80-J80</f>
        <v>0</v>
      </c>
      <c r="L80" s="71"/>
    </row>
    <row r="81" spans="1:14" ht="12.75">
      <c r="A81" s="238"/>
      <c r="B81" s="207"/>
      <c r="C81" s="213"/>
      <c r="D81" s="26"/>
      <c r="E81" s="27"/>
      <c r="F81" s="28"/>
      <c r="G81" s="29"/>
      <c r="H81" s="30" t="s">
        <v>2</v>
      </c>
      <c r="I81" s="31">
        <f>SUM(I78:I80)</f>
        <v>0</v>
      </c>
      <c r="J81" s="31">
        <f>SUM(J78:J80)</f>
        <v>0</v>
      </c>
      <c r="K81" s="32">
        <f>SUM(K78:K80)</f>
        <v>0</v>
      </c>
      <c r="L81" s="71">
        <f>ABS(C78-I81)</f>
        <v>0</v>
      </c>
      <c r="M81" s="71">
        <f>IF(C78=0,0,ABS(I81-C78))</f>
        <v>0</v>
      </c>
      <c r="N81" s="71">
        <f>IF(C78=0,ABS(I81-C78),0)</f>
        <v>0</v>
      </c>
    </row>
    <row r="82" spans="1:12" ht="12.75">
      <c r="A82" s="238"/>
      <c r="B82" s="205"/>
      <c r="C82" s="211">
        <v>0</v>
      </c>
      <c r="D82" s="23"/>
      <c r="E82" s="1">
        <v>0</v>
      </c>
      <c r="F82" s="2"/>
      <c r="G82" s="3"/>
      <c r="H82" s="81"/>
      <c r="I82" s="1">
        <f>E82</f>
        <v>0</v>
      </c>
      <c r="J82" s="1">
        <f>E82-I82</f>
        <v>0</v>
      </c>
      <c r="K82" s="4">
        <f>E82-I82-J82</f>
        <v>0</v>
      </c>
      <c r="L82" s="71"/>
    </row>
    <row r="83" spans="1:12" ht="12.75">
      <c r="A83" s="238"/>
      <c r="B83" s="206"/>
      <c r="C83" s="212"/>
      <c r="D83" s="23"/>
      <c r="E83" s="1">
        <v>0</v>
      </c>
      <c r="F83" s="2"/>
      <c r="G83" s="3"/>
      <c r="H83" s="81"/>
      <c r="I83" s="1">
        <f>E83</f>
        <v>0</v>
      </c>
      <c r="J83" s="1">
        <f>E83-I83</f>
        <v>0</v>
      </c>
      <c r="K83" s="4">
        <f>E83-I83-J83</f>
        <v>0</v>
      </c>
      <c r="L83" s="71"/>
    </row>
    <row r="84" spans="1:12" ht="12.75">
      <c r="A84" s="238"/>
      <c r="B84" s="206"/>
      <c r="C84" s="212"/>
      <c r="D84" s="23"/>
      <c r="E84" s="1">
        <v>0</v>
      </c>
      <c r="F84" s="2"/>
      <c r="G84" s="3"/>
      <c r="H84" s="81"/>
      <c r="I84" s="1">
        <f>E84</f>
        <v>0</v>
      </c>
      <c r="J84" s="1">
        <f>E84-I84</f>
        <v>0</v>
      </c>
      <c r="K84" s="4">
        <f>E84-I84-J84</f>
        <v>0</v>
      </c>
      <c r="L84" s="71"/>
    </row>
    <row r="85" spans="1:14" ht="12.75">
      <c r="A85" s="238"/>
      <c r="B85" s="207"/>
      <c r="C85" s="213"/>
      <c r="D85" s="26"/>
      <c r="E85" s="27"/>
      <c r="F85" s="28"/>
      <c r="G85" s="29"/>
      <c r="H85" s="30" t="s">
        <v>2</v>
      </c>
      <c r="I85" s="31">
        <f>SUM(I82:I84)</f>
        <v>0</v>
      </c>
      <c r="J85" s="31">
        <f>SUM(J82:J84)</f>
        <v>0</v>
      </c>
      <c r="K85" s="32">
        <f>SUM(K82:K84)</f>
        <v>0</v>
      </c>
      <c r="L85" s="71">
        <f>ABS(C82-I85)</f>
        <v>0</v>
      </c>
      <c r="M85" s="71">
        <f>IF(C82=0,0,ABS(I85-C82))</f>
        <v>0</v>
      </c>
      <c r="N85" s="71">
        <f>IF(C82=0,ABS(I85-C82),0)</f>
        <v>0</v>
      </c>
    </row>
    <row r="86" spans="1:12" ht="45.75" thickBot="1">
      <c r="A86" s="239"/>
      <c r="B86" s="254"/>
      <c r="C86" s="241"/>
      <c r="D86" s="25"/>
      <c r="E86" s="13"/>
      <c r="F86" s="14"/>
      <c r="G86" s="15"/>
      <c r="H86" s="74" t="s">
        <v>14</v>
      </c>
      <c r="I86" s="16">
        <f>SUM(I41:I85)/2</f>
        <v>0</v>
      </c>
      <c r="J86" s="16">
        <f>SUM(J41:J85)/2</f>
        <v>0</v>
      </c>
      <c r="K86" s="22">
        <f>SUM(K41:K85)/2</f>
        <v>0</v>
      </c>
      <c r="L86" s="72"/>
    </row>
    <row r="87" spans="1:12" ht="39" thickBot="1">
      <c r="A87" s="238" t="s">
        <v>49</v>
      </c>
      <c r="B87" s="95" t="s">
        <v>55</v>
      </c>
      <c r="C87" s="59">
        <f>SUM(C88:C128)</f>
        <v>0</v>
      </c>
      <c r="D87" s="88" t="s">
        <v>21</v>
      </c>
      <c r="E87" s="89" t="s">
        <v>22</v>
      </c>
      <c r="F87" s="89" t="s">
        <v>34</v>
      </c>
      <c r="G87" s="90" t="s">
        <v>42</v>
      </c>
      <c r="H87" s="91" t="s">
        <v>1</v>
      </c>
      <c r="I87" s="91" t="s">
        <v>35</v>
      </c>
      <c r="J87" s="92" t="s">
        <v>36</v>
      </c>
      <c r="K87" s="93" t="s">
        <v>37</v>
      </c>
      <c r="L87" s="72"/>
    </row>
    <row r="88" spans="1:12" ht="12.75">
      <c r="A88" s="238"/>
      <c r="B88" s="205"/>
      <c r="C88" s="211">
        <v>0</v>
      </c>
      <c r="D88" s="23"/>
      <c r="E88" s="1">
        <v>0</v>
      </c>
      <c r="F88" s="2"/>
      <c r="G88" s="3"/>
      <c r="H88" s="81"/>
      <c r="I88" s="1">
        <f>E88</f>
        <v>0</v>
      </c>
      <c r="J88" s="1">
        <f>E88-I88</f>
        <v>0</v>
      </c>
      <c r="K88" s="4">
        <f>E88-I88-J88</f>
        <v>0</v>
      </c>
      <c r="L88" s="71"/>
    </row>
    <row r="89" spans="1:12" ht="12.75">
      <c r="A89" s="238"/>
      <c r="B89" s="206"/>
      <c r="C89" s="212"/>
      <c r="D89" s="23"/>
      <c r="E89" s="1">
        <v>0</v>
      </c>
      <c r="F89" s="2"/>
      <c r="G89" s="3"/>
      <c r="H89" s="81"/>
      <c r="I89" s="1">
        <f>E89</f>
        <v>0</v>
      </c>
      <c r="J89" s="1">
        <f>E89-I89</f>
        <v>0</v>
      </c>
      <c r="K89" s="4">
        <f>E89-I89-J89</f>
        <v>0</v>
      </c>
      <c r="L89" s="71"/>
    </row>
    <row r="90" spans="1:12" ht="12.75">
      <c r="A90" s="238"/>
      <c r="B90" s="206"/>
      <c r="C90" s="212"/>
      <c r="D90" s="23"/>
      <c r="E90" s="1">
        <v>0</v>
      </c>
      <c r="F90" s="2"/>
      <c r="G90" s="3"/>
      <c r="H90" s="81"/>
      <c r="I90" s="1">
        <f>E90</f>
        <v>0</v>
      </c>
      <c r="J90" s="1">
        <f>E90-I90</f>
        <v>0</v>
      </c>
      <c r="K90" s="4">
        <f>E90-I90-J90</f>
        <v>0</v>
      </c>
      <c r="L90" s="71"/>
    </row>
    <row r="91" spans="1:14" ht="12.75">
      <c r="A91" s="238"/>
      <c r="B91" s="207"/>
      <c r="C91" s="213"/>
      <c r="D91" s="26"/>
      <c r="E91" s="27"/>
      <c r="F91" s="28"/>
      <c r="G91" s="29"/>
      <c r="H91" s="30" t="s">
        <v>2</v>
      </c>
      <c r="I91" s="31">
        <f>SUM(I88:I90)</f>
        <v>0</v>
      </c>
      <c r="J91" s="31">
        <f>SUM(J88:J90)</f>
        <v>0</v>
      </c>
      <c r="K91" s="32">
        <f>SUM(K88:K90)</f>
        <v>0</v>
      </c>
      <c r="L91" s="71">
        <f>ABS(C88-I91)</f>
        <v>0</v>
      </c>
      <c r="M91" s="71">
        <f>IF(C88=0,0,ABS(I91-C88))</f>
        <v>0</v>
      </c>
      <c r="N91" s="71">
        <f>IF(C88=0,ABS(I91-C88),0)</f>
        <v>0</v>
      </c>
    </row>
    <row r="92" spans="1:12" ht="12.75">
      <c r="A92" s="238"/>
      <c r="B92" s="205"/>
      <c r="C92" s="211">
        <v>0</v>
      </c>
      <c r="D92" s="23"/>
      <c r="E92" s="1">
        <v>0</v>
      </c>
      <c r="F92" s="2"/>
      <c r="G92" s="3"/>
      <c r="H92" s="81"/>
      <c r="I92" s="1">
        <f>E92</f>
        <v>0</v>
      </c>
      <c r="J92" s="1">
        <f>E92-I92</f>
        <v>0</v>
      </c>
      <c r="K92" s="4">
        <f>E92-I92-J92</f>
        <v>0</v>
      </c>
      <c r="L92" s="71"/>
    </row>
    <row r="93" spans="1:12" ht="12.75">
      <c r="A93" s="238"/>
      <c r="B93" s="206"/>
      <c r="C93" s="212"/>
      <c r="D93" s="23"/>
      <c r="E93" s="1">
        <v>0</v>
      </c>
      <c r="F93" s="2"/>
      <c r="G93" s="3"/>
      <c r="H93" s="81"/>
      <c r="I93" s="1">
        <f>E93</f>
        <v>0</v>
      </c>
      <c r="J93" s="1">
        <f>E93-I93</f>
        <v>0</v>
      </c>
      <c r="K93" s="4">
        <f>E93-I93-J93</f>
        <v>0</v>
      </c>
      <c r="L93" s="71"/>
    </row>
    <row r="94" spans="1:12" ht="12.75">
      <c r="A94" s="238"/>
      <c r="B94" s="206"/>
      <c r="C94" s="212"/>
      <c r="D94" s="23"/>
      <c r="E94" s="1">
        <v>0</v>
      </c>
      <c r="F94" s="2"/>
      <c r="G94" s="3"/>
      <c r="H94" s="81"/>
      <c r="I94" s="1">
        <f>E94</f>
        <v>0</v>
      </c>
      <c r="J94" s="1">
        <f>E94-I94</f>
        <v>0</v>
      </c>
      <c r="K94" s="4">
        <f>E94-I94-J94</f>
        <v>0</v>
      </c>
      <c r="L94" s="71"/>
    </row>
    <row r="95" spans="1:14" ht="12.75">
      <c r="A95" s="238"/>
      <c r="B95" s="207"/>
      <c r="C95" s="213"/>
      <c r="D95" s="26"/>
      <c r="E95" s="27"/>
      <c r="F95" s="28"/>
      <c r="G95" s="29"/>
      <c r="H95" s="30" t="s">
        <v>2</v>
      </c>
      <c r="I95" s="31">
        <f>SUM(I92:I94)</f>
        <v>0</v>
      </c>
      <c r="J95" s="31">
        <f>SUM(J92:J94)</f>
        <v>0</v>
      </c>
      <c r="K95" s="32">
        <f>SUM(K92:K94)</f>
        <v>0</v>
      </c>
      <c r="L95" s="71">
        <f>ABS(C92-I95)</f>
        <v>0</v>
      </c>
      <c r="M95" s="71">
        <f>IF(C92=0,0,ABS(I95-C92))</f>
        <v>0</v>
      </c>
      <c r="N95" s="71">
        <f>IF(C92=0,ABS(I95-C92),0)</f>
        <v>0</v>
      </c>
    </row>
    <row r="96" spans="1:12" ht="12.75">
      <c r="A96" s="238"/>
      <c r="B96" s="205"/>
      <c r="C96" s="211">
        <v>0</v>
      </c>
      <c r="D96" s="23"/>
      <c r="E96" s="1">
        <v>0</v>
      </c>
      <c r="F96" s="2"/>
      <c r="G96" s="3"/>
      <c r="H96" s="81"/>
      <c r="I96" s="1">
        <f>E96</f>
        <v>0</v>
      </c>
      <c r="J96" s="1">
        <f>E96-I96</f>
        <v>0</v>
      </c>
      <c r="K96" s="4">
        <f>E96-I96-J96</f>
        <v>0</v>
      </c>
      <c r="L96" s="71"/>
    </row>
    <row r="97" spans="1:12" ht="12.75">
      <c r="A97" s="238"/>
      <c r="B97" s="206"/>
      <c r="C97" s="212"/>
      <c r="D97" s="23"/>
      <c r="E97" s="1">
        <v>0</v>
      </c>
      <c r="F97" s="2"/>
      <c r="G97" s="3"/>
      <c r="H97" s="81"/>
      <c r="I97" s="1">
        <f>E97</f>
        <v>0</v>
      </c>
      <c r="J97" s="1">
        <f>E97-I97</f>
        <v>0</v>
      </c>
      <c r="K97" s="4">
        <f>E97-I97-J97</f>
        <v>0</v>
      </c>
      <c r="L97" s="71"/>
    </row>
    <row r="98" spans="1:12" ht="12.75">
      <c r="A98" s="238"/>
      <c r="B98" s="206"/>
      <c r="C98" s="212"/>
      <c r="D98" s="23"/>
      <c r="E98" s="1">
        <v>0</v>
      </c>
      <c r="F98" s="2"/>
      <c r="G98" s="3"/>
      <c r="H98" s="81"/>
      <c r="I98" s="1">
        <f>E98</f>
        <v>0</v>
      </c>
      <c r="J98" s="1">
        <f>E98-I98</f>
        <v>0</v>
      </c>
      <c r="K98" s="4">
        <f>E98-I98-J98</f>
        <v>0</v>
      </c>
      <c r="L98" s="71"/>
    </row>
    <row r="99" spans="1:14" ht="12.75">
      <c r="A99" s="238"/>
      <c r="B99" s="207"/>
      <c r="C99" s="213"/>
      <c r="D99" s="26"/>
      <c r="E99" s="27"/>
      <c r="F99" s="28"/>
      <c r="G99" s="29"/>
      <c r="H99" s="30" t="s">
        <v>2</v>
      </c>
      <c r="I99" s="31">
        <f>SUM(I96:I98)</f>
        <v>0</v>
      </c>
      <c r="J99" s="31">
        <f>SUM(J96:J98)</f>
        <v>0</v>
      </c>
      <c r="K99" s="32">
        <f>SUM(K96:K98)</f>
        <v>0</v>
      </c>
      <c r="L99" s="71">
        <f>ABS(C96-I99)</f>
        <v>0</v>
      </c>
      <c r="M99" s="71">
        <f>IF(C96=0,0,ABS(I99-C96))</f>
        <v>0</v>
      </c>
      <c r="N99" s="71">
        <f>IF(C96=0,ABS(I99-C96),0)</f>
        <v>0</v>
      </c>
    </row>
    <row r="100" spans="1:12" ht="12.75">
      <c r="A100" s="238"/>
      <c r="B100" s="205"/>
      <c r="C100" s="211">
        <v>0</v>
      </c>
      <c r="D100" s="23"/>
      <c r="E100" s="1">
        <v>0</v>
      </c>
      <c r="F100" s="2"/>
      <c r="G100" s="3"/>
      <c r="H100" s="81"/>
      <c r="I100" s="1">
        <f>E100</f>
        <v>0</v>
      </c>
      <c r="J100" s="1">
        <f>E100-I100</f>
        <v>0</v>
      </c>
      <c r="K100" s="4">
        <f>E100-I100-J100</f>
        <v>0</v>
      </c>
      <c r="L100" s="71"/>
    </row>
    <row r="101" spans="1:12" ht="12.75">
      <c r="A101" s="238"/>
      <c r="B101" s="206"/>
      <c r="C101" s="212"/>
      <c r="D101" s="23"/>
      <c r="E101" s="1">
        <v>0</v>
      </c>
      <c r="F101" s="2"/>
      <c r="G101" s="3"/>
      <c r="H101" s="81"/>
      <c r="I101" s="1">
        <f>E101</f>
        <v>0</v>
      </c>
      <c r="J101" s="1">
        <f>E101-I101</f>
        <v>0</v>
      </c>
      <c r="K101" s="4">
        <f>E101-I101-J101</f>
        <v>0</v>
      </c>
      <c r="L101" s="71"/>
    </row>
    <row r="102" spans="1:12" ht="12.75">
      <c r="A102" s="238"/>
      <c r="B102" s="206"/>
      <c r="C102" s="212"/>
      <c r="D102" s="23"/>
      <c r="E102" s="1">
        <v>0</v>
      </c>
      <c r="F102" s="2"/>
      <c r="G102" s="3"/>
      <c r="H102" s="81"/>
      <c r="I102" s="1">
        <f>E102</f>
        <v>0</v>
      </c>
      <c r="J102" s="1">
        <f>E102-I102</f>
        <v>0</v>
      </c>
      <c r="K102" s="4">
        <f>E102-I102-J102</f>
        <v>0</v>
      </c>
      <c r="L102" s="71"/>
    </row>
    <row r="103" spans="1:14" ht="12.75">
      <c r="A103" s="238"/>
      <c r="B103" s="207"/>
      <c r="C103" s="213"/>
      <c r="D103" s="26"/>
      <c r="E103" s="27"/>
      <c r="F103" s="28"/>
      <c r="G103" s="29"/>
      <c r="H103" s="30" t="s">
        <v>2</v>
      </c>
      <c r="I103" s="31">
        <f>SUM(I100:I102)</f>
        <v>0</v>
      </c>
      <c r="J103" s="31">
        <f>SUM(J100:J102)</f>
        <v>0</v>
      </c>
      <c r="K103" s="32">
        <f>SUM(K100:K102)</f>
        <v>0</v>
      </c>
      <c r="L103" s="71">
        <f>ABS(C100-I103)</f>
        <v>0</v>
      </c>
      <c r="M103" s="71">
        <f>IF(C100=0,0,ABS(I103-C100))</f>
        <v>0</v>
      </c>
      <c r="N103" s="71">
        <f>IF(C100=0,ABS(I103-C100),0)</f>
        <v>0</v>
      </c>
    </row>
    <row r="104" spans="1:12" ht="12.75">
      <c r="A104" s="238"/>
      <c r="B104" s="205"/>
      <c r="C104" s="211">
        <v>0</v>
      </c>
      <c r="D104" s="23"/>
      <c r="E104" s="1">
        <v>0</v>
      </c>
      <c r="F104" s="2"/>
      <c r="G104" s="3"/>
      <c r="H104" s="81"/>
      <c r="I104" s="1">
        <f>E104</f>
        <v>0</v>
      </c>
      <c r="J104" s="1">
        <f>E104-I104</f>
        <v>0</v>
      </c>
      <c r="K104" s="4">
        <f>E104-I104-J104</f>
        <v>0</v>
      </c>
      <c r="L104" s="71"/>
    </row>
    <row r="105" spans="1:12" ht="12.75">
      <c r="A105" s="238"/>
      <c r="B105" s="206"/>
      <c r="C105" s="212"/>
      <c r="D105" s="23"/>
      <c r="E105" s="1">
        <v>0</v>
      </c>
      <c r="F105" s="2"/>
      <c r="G105" s="3"/>
      <c r="H105" s="81"/>
      <c r="I105" s="1">
        <f>E105</f>
        <v>0</v>
      </c>
      <c r="J105" s="1">
        <f>E105-I105</f>
        <v>0</v>
      </c>
      <c r="K105" s="4">
        <f>E105-I105-J105</f>
        <v>0</v>
      </c>
      <c r="L105" s="71"/>
    </row>
    <row r="106" spans="1:12" ht="12.75">
      <c r="A106" s="238"/>
      <c r="B106" s="206"/>
      <c r="C106" s="212"/>
      <c r="D106" s="23"/>
      <c r="E106" s="1">
        <v>0</v>
      </c>
      <c r="F106" s="2"/>
      <c r="G106" s="3"/>
      <c r="H106" s="81"/>
      <c r="I106" s="1">
        <f>E106</f>
        <v>0</v>
      </c>
      <c r="J106" s="1">
        <f>E106-I106</f>
        <v>0</v>
      </c>
      <c r="K106" s="4">
        <f>E106-I106-J106</f>
        <v>0</v>
      </c>
      <c r="L106" s="71"/>
    </row>
    <row r="107" spans="1:14" ht="12.75">
      <c r="A107" s="238"/>
      <c r="B107" s="207"/>
      <c r="C107" s="213"/>
      <c r="D107" s="26"/>
      <c r="E107" s="27"/>
      <c r="F107" s="28"/>
      <c r="G107" s="29"/>
      <c r="H107" s="30" t="s">
        <v>2</v>
      </c>
      <c r="I107" s="31">
        <f>SUM(I104:I106)</f>
        <v>0</v>
      </c>
      <c r="J107" s="31">
        <f>SUM(J104:J106)</f>
        <v>0</v>
      </c>
      <c r="K107" s="32">
        <f>SUM(K104:K106)</f>
        <v>0</v>
      </c>
      <c r="L107" s="71">
        <f>ABS(C104-I107)</f>
        <v>0</v>
      </c>
      <c r="M107" s="71">
        <f>IF(C104=0,0,ABS(I107-C104))</f>
        <v>0</v>
      </c>
      <c r="N107" s="71">
        <f>IF(C104=0,ABS(I107-C104),0)</f>
        <v>0</v>
      </c>
    </row>
    <row r="108" spans="1:12" ht="12.75">
      <c r="A108" s="238"/>
      <c r="B108" s="205"/>
      <c r="C108" s="211">
        <v>0</v>
      </c>
      <c r="D108" s="23"/>
      <c r="E108" s="1">
        <v>0</v>
      </c>
      <c r="F108" s="2"/>
      <c r="G108" s="3"/>
      <c r="H108" s="81"/>
      <c r="I108" s="1">
        <f>E108</f>
        <v>0</v>
      </c>
      <c r="J108" s="1">
        <f>E108-I108</f>
        <v>0</v>
      </c>
      <c r="K108" s="4">
        <f>E108-I108-J108</f>
        <v>0</v>
      </c>
      <c r="L108" s="71"/>
    </row>
    <row r="109" spans="1:12" ht="12.75">
      <c r="A109" s="238"/>
      <c r="B109" s="206"/>
      <c r="C109" s="212"/>
      <c r="D109" s="23"/>
      <c r="E109" s="1">
        <v>0</v>
      </c>
      <c r="F109" s="2"/>
      <c r="G109" s="3"/>
      <c r="H109" s="81"/>
      <c r="I109" s="1">
        <f>E109</f>
        <v>0</v>
      </c>
      <c r="J109" s="1">
        <f>E109-I109</f>
        <v>0</v>
      </c>
      <c r="K109" s="4">
        <f>E109-I109-J109</f>
        <v>0</v>
      </c>
      <c r="L109" s="71"/>
    </row>
    <row r="110" spans="1:12" ht="12.75">
      <c r="A110" s="238"/>
      <c r="B110" s="206"/>
      <c r="C110" s="212"/>
      <c r="D110" s="23"/>
      <c r="E110" s="1">
        <v>0</v>
      </c>
      <c r="F110" s="2"/>
      <c r="G110" s="3"/>
      <c r="H110" s="81"/>
      <c r="I110" s="1">
        <f>E110</f>
        <v>0</v>
      </c>
      <c r="J110" s="1">
        <f>E110-I110</f>
        <v>0</v>
      </c>
      <c r="K110" s="4">
        <f>E110-I110-J110</f>
        <v>0</v>
      </c>
      <c r="L110" s="71"/>
    </row>
    <row r="111" spans="1:14" ht="12.75">
      <c r="A111" s="238"/>
      <c r="B111" s="207"/>
      <c r="C111" s="213"/>
      <c r="D111" s="26"/>
      <c r="E111" s="27"/>
      <c r="F111" s="28"/>
      <c r="G111" s="29"/>
      <c r="H111" s="30" t="s">
        <v>2</v>
      </c>
      <c r="I111" s="31">
        <f>SUM(I108:I110)</f>
        <v>0</v>
      </c>
      <c r="J111" s="31">
        <f>SUM(J108:J110)</f>
        <v>0</v>
      </c>
      <c r="K111" s="32">
        <f>SUM(K108:K110)</f>
        <v>0</v>
      </c>
      <c r="L111" s="71">
        <f>ABS(C108-I111)</f>
        <v>0</v>
      </c>
      <c r="M111" s="71">
        <f>IF(C108=0,0,ABS(I111-C108))</f>
        <v>0</v>
      </c>
      <c r="N111" s="71">
        <f>IF(C108=0,ABS(I111-C108),0)</f>
        <v>0</v>
      </c>
    </row>
    <row r="112" spans="1:12" ht="12.75">
      <c r="A112" s="238"/>
      <c r="B112" s="205"/>
      <c r="C112" s="211">
        <v>0</v>
      </c>
      <c r="D112" s="23"/>
      <c r="E112" s="1">
        <v>0</v>
      </c>
      <c r="F112" s="2"/>
      <c r="G112" s="3"/>
      <c r="H112" s="81"/>
      <c r="I112" s="1">
        <f>E112</f>
        <v>0</v>
      </c>
      <c r="J112" s="1">
        <f>E112-I112</f>
        <v>0</v>
      </c>
      <c r="K112" s="4">
        <f>E112-I112-J112</f>
        <v>0</v>
      </c>
      <c r="L112" s="71"/>
    </row>
    <row r="113" spans="1:12" ht="12.75">
      <c r="A113" s="238"/>
      <c r="B113" s="206"/>
      <c r="C113" s="212"/>
      <c r="D113" s="23"/>
      <c r="E113" s="1">
        <v>0</v>
      </c>
      <c r="F113" s="2"/>
      <c r="G113" s="3"/>
      <c r="H113" s="81"/>
      <c r="I113" s="1">
        <f>E113</f>
        <v>0</v>
      </c>
      <c r="J113" s="1">
        <f>E113-I113</f>
        <v>0</v>
      </c>
      <c r="K113" s="4">
        <f>E113-I113-J113</f>
        <v>0</v>
      </c>
      <c r="L113" s="71"/>
    </row>
    <row r="114" spans="1:12" ht="12.75">
      <c r="A114" s="238"/>
      <c r="B114" s="206"/>
      <c r="C114" s="212"/>
      <c r="D114" s="23"/>
      <c r="E114" s="1">
        <v>0</v>
      </c>
      <c r="F114" s="2"/>
      <c r="G114" s="3"/>
      <c r="H114" s="81"/>
      <c r="I114" s="1">
        <f>E114</f>
        <v>0</v>
      </c>
      <c r="J114" s="1">
        <f>E114-I114</f>
        <v>0</v>
      </c>
      <c r="K114" s="4">
        <f>E114-I114-J114</f>
        <v>0</v>
      </c>
      <c r="L114" s="71"/>
    </row>
    <row r="115" spans="1:14" ht="12.75">
      <c r="A115" s="238"/>
      <c r="B115" s="207"/>
      <c r="C115" s="213"/>
      <c r="D115" s="26"/>
      <c r="E115" s="27"/>
      <c r="F115" s="28"/>
      <c r="G115" s="29"/>
      <c r="H115" s="30" t="s">
        <v>2</v>
      </c>
      <c r="I115" s="31">
        <f>SUM(I112:I114)</f>
        <v>0</v>
      </c>
      <c r="J115" s="31">
        <f>SUM(J112:J114)</f>
        <v>0</v>
      </c>
      <c r="K115" s="32">
        <f>SUM(K112:K114)</f>
        <v>0</v>
      </c>
      <c r="L115" s="71">
        <f>ABS(C112-I115)</f>
        <v>0</v>
      </c>
      <c r="M115" s="71">
        <f>IF(C112=0,0,ABS(I115-C112))</f>
        <v>0</v>
      </c>
      <c r="N115" s="71">
        <f>IF(C112=0,ABS(I115-C112),0)</f>
        <v>0</v>
      </c>
    </row>
    <row r="116" spans="1:12" ht="12.75">
      <c r="A116" s="238"/>
      <c r="B116" s="205"/>
      <c r="C116" s="211">
        <v>0</v>
      </c>
      <c r="D116" s="23"/>
      <c r="E116" s="1">
        <v>0</v>
      </c>
      <c r="F116" s="2"/>
      <c r="G116" s="3"/>
      <c r="H116" s="81"/>
      <c r="I116" s="1">
        <f>E116</f>
        <v>0</v>
      </c>
      <c r="J116" s="1">
        <f>E116-I116</f>
        <v>0</v>
      </c>
      <c r="K116" s="4">
        <f>E116-I116-J116</f>
        <v>0</v>
      </c>
      <c r="L116" s="71"/>
    </row>
    <row r="117" spans="1:12" ht="12.75">
      <c r="A117" s="238"/>
      <c r="B117" s="206"/>
      <c r="C117" s="212"/>
      <c r="D117" s="23"/>
      <c r="E117" s="1">
        <v>0</v>
      </c>
      <c r="F117" s="2"/>
      <c r="G117" s="3"/>
      <c r="H117" s="81"/>
      <c r="I117" s="1">
        <f>E117</f>
        <v>0</v>
      </c>
      <c r="J117" s="1">
        <f>E117-I117</f>
        <v>0</v>
      </c>
      <c r="K117" s="4">
        <f>E117-I117-J117</f>
        <v>0</v>
      </c>
      <c r="L117" s="71"/>
    </row>
    <row r="118" spans="1:12" ht="12.75">
      <c r="A118" s="238"/>
      <c r="B118" s="206"/>
      <c r="C118" s="212"/>
      <c r="D118" s="23"/>
      <c r="E118" s="1">
        <v>0</v>
      </c>
      <c r="F118" s="2"/>
      <c r="G118" s="3"/>
      <c r="H118" s="81"/>
      <c r="I118" s="1">
        <f>E118</f>
        <v>0</v>
      </c>
      <c r="J118" s="1">
        <f>E118-I118</f>
        <v>0</v>
      </c>
      <c r="K118" s="4">
        <f>E118-I118-J118</f>
        <v>0</v>
      </c>
      <c r="L118" s="71"/>
    </row>
    <row r="119" spans="1:14" ht="12.75">
      <c r="A119" s="238"/>
      <c r="B119" s="207"/>
      <c r="C119" s="213"/>
      <c r="D119" s="26"/>
      <c r="E119" s="27"/>
      <c r="F119" s="28"/>
      <c r="G119" s="29"/>
      <c r="H119" s="30" t="s">
        <v>2</v>
      </c>
      <c r="I119" s="31">
        <f>SUM(I116:I118)</f>
        <v>0</v>
      </c>
      <c r="J119" s="31">
        <f>SUM(J116:J118)</f>
        <v>0</v>
      </c>
      <c r="K119" s="32">
        <f>SUM(K116:K118)</f>
        <v>0</v>
      </c>
      <c r="L119" s="71">
        <f>ABS(C116-I119)</f>
        <v>0</v>
      </c>
      <c r="M119" s="71">
        <f>IF(C116=0,0,ABS(I119-C116))</f>
        <v>0</v>
      </c>
      <c r="N119" s="71">
        <f>IF(C116=0,ABS(I119-C116),0)</f>
        <v>0</v>
      </c>
    </row>
    <row r="120" spans="1:12" ht="12.75">
      <c r="A120" s="238"/>
      <c r="B120" s="205"/>
      <c r="C120" s="211">
        <v>0</v>
      </c>
      <c r="D120" s="23"/>
      <c r="E120" s="1">
        <v>0</v>
      </c>
      <c r="F120" s="2"/>
      <c r="G120" s="3"/>
      <c r="H120" s="81"/>
      <c r="I120" s="1">
        <f>E120</f>
        <v>0</v>
      </c>
      <c r="J120" s="1">
        <f>E120-I120</f>
        <v>0</v>
      </c>
      <c r="K120" s="4">
        <f>E120-I120-J120</f>
        <v>0</v>
      </c>
      <c r="L120" s="71"/>
    </row>
    <row r="121" spans="1:12" ht="12.75">
      <c r="A121" s="238"/>
      <c r="B121" s="206"/>
      <c r="C121" s="212"/>
      <c r="D121" s="23"/>
      <c r="E121" s="1">
        <v>0</v>
      </c>
      <c r="F121" s="2"/>
      <c r="G121" s="3"/>
      <c r="H121" s="81"/>
      <c r="I121" s="1">
        <f>E121</f>
        <v>0</v>
      </c>
      <c r="J121" s="1">
        <f>E121-I121</f>
        <v>0</v>
      </c>
      <c r="K121" s="4">
        <f>E121-I121-J121</f>
        <v>0</v>
      </c>
      <c r="L121" s="71"/>
    </row>
    <row r="122" spans="1:12" ht="12.75">
      <c r="A122" s="238"/>
      <c r="B122" s="206"/>
      <c r="C122" s="212"/>
      <c r="D122" s="23"/>
      <c r="E122" s="1">
        <v>0</v>
      </c>
      <c r="F122" s="2"/>
      <c r="G122" s="3"/>
      <c r="H122" s="81"/>
      <c r="I122" s="1">
        <f>E122</f>
        <v>0</v>
      </c>
      <c r="J122" s="1">
        <f>E122-I122</f>
        <v>0</v>
      </c>
      <c r="K122" s="4">
        <f>E122-I122-J122</f>
        <v>0</v>
      </c>
      <c r="L122" s="71"/>
    </row>
    <row r="123" spans="1:14" ht="12.75">
      <c r="A123" s="238"/>
      <c r="B123" s="207"/>
      <c r="C123" s="213"/>
      <c r="D123" s="26"/>
      <c r="E123" s="27"/>
      <c r="F123" s="28"/>
      <c r="G123" s="29"/>
      <c r="H123" s="30" t="s">
        <v>2</v>
      </c>
      <c r="I123" s="31">
        <f>SUM(I120:I122)</f>
        <v>0</v>
      </c>
      <c r="J123" s="31">
        <f>SUM(J120:J122)</f>
        <v>0</v>
      </c>
      <c r="K123" s="32">
        <f>SUM(K120:K122)</f>
        <v>0</v>
      </c>
      <c r="L123" s="71">
        <f>ABS(C120-I123)</f>
        <v>0</v>
      </c>
      <c r="M123" s="71">
        <f>IF(C120=0,0,ABS(I123-C120))</f>
        <v>0</v>
      </c>
      <c r="N123" s="71">
        <f>IF(C120=0,ABS(I123-C120),0)</f>
        <v>0</v>
      </c>
    </row>
    <row r="124" spans="1:12" ht="12.75">
      <c r="A124" s="238"/>
      <c r="B124" s="205"/>
      <c r="C124" s="211">
        <v>0</v>
      </c>
      <c r="D124" s="23"/>
      <c r="E124" s="1">
        <v>0</v>
      </c>
      <c r="F124" s="2"/>
      <c r="G124" s="3"/>
      <c r="H124" s="81"/>
      <c r="I124" s="1">
        <f>E124</f>
        <v>0</v>
      </c>
      <c r="J124" s="1">
        <f>E124-I124</f>
        <v>0</v>
      </c>
      <c r="K124" s="4">
        <f>E124-I124-J124</f>
        <v>0</v>
      </c>
      <c r="L124" s="71"/>
    </row>
    <row r="125" spans="1:12" ht="12.75">
      <c r="A125" s="238"/>
      <c r="B125" s="206"/>
      <c r="C125" s="212"/>
      <c r="D125" s="23"/>
      <c r="E125" s="1">
        <v>0</v>
      </c>
      <c r="F125" s="2"/>
      <c r="G125" s="3"/>
      <c r="H125" s="81"/>
      <c r="I125" s="1">
        <f>E125</f>
        <v>0</v>
      </c>
      <c r="J125" s="1">
        <f>E125-I125</f>
        <v>0</v>
      </c>
      <c r="K125" s="4">
        <f>E125-I125-J125</f>
        <v>0</v>
      </c>
      <c r="L125" s="71"/>
    </row>
    <row r="126" spans="1:12" ht="12.75">
      <c r="A126" s="238"/>
      <c r="B126" s="206"/>
      <c r="C126" s="212"/>
      <c r="D126" s="23"/>
      <c r="E126" s="1">
        <v>0</v>
      </c>
      <c r="F126" s="2"/>
      <c r="G126" s="3"/>
      <c r="H126" s="81"/>
      <c r="I126" s="1">
        <f>E126</f>
        <v>0</v>
      </c>
      <c r="J126" s="1">
        <f>E126-I126</f>
        <v>0</v>
      </c>
      <c r="K126" s="4">
        <f>E126-I126-J126</f>
        <v>0</v>
      </c>
      <c r="L126" s="71"/>
    </row>
    <row r="127" spans="1:14" ht="12.75">
      <c r="A127" s="238"/>
      <c r="B127" s="207"/>
      <c r="C127" s="213"/>
      <c r="D127" s="26"/>
      <c r="E127" s="27"/>
      <c r="F127" s="28"/>
      <c r="G127" s="29"/>
      <c r="H127" s="30" t="s">
        <v>2</v>
      </c>
      <c r="I127" s="31">
        <f>SUM(I124:I126)</f>
        <v>0</v>
      </c>
      <c r="J127" s="31">
        <f>SUM(J124:J126)</f>
        <v>0</v>
      </c>
      <c r="K127" s="32">
        <f>SUM(K124:K126)</f>
        <v>0</v>
      </c>
      <c r="L127" s="71">
        <f>ABS(C124-I127)</f>
        <v>0</v>
      </c>
      <c r="M127" s="71">
        <f>IF(C124=0,0,ABS(I127-C124))</f>
        <v>0</v>
      </c>
      <c r="N127" s="71">
        <f>IF(C124=0,ABS(I127-C124),0)</f>
        <v>0</v>
      </c>
    </row>
    <row r="128" spans="1:12" ht="30.75" thickBot="1">
      <c r="A128" s="239"/>
      <c r="B128" s="254"/>
      <c r="C128" s="241"/>
      <c r="D128" s="25"/>
      <c r="E128" s="13"/>
      <c r="F128" s="14"/>
      <c r="G128" s="15"/>
      <c r="H128" s="74" t="s">
        <v>15</v>
      </c>
      <c r="I128" s="16">
        <f>SUM(I88:I127)/2</f>
        <v>0</v>
      </c>
      <c r="J128" s="16">
        <f>SUM(J88:J127)/2</f>
        <v>0</v>
      </c>
      <c r="K128" s="22">
        <f>SUM(K88:K127)/2</f>
        <v>0</v>
      </c>
      <c r="L128" s="72"/>
    </row>
    <row r="129" spans="1:12" ht="48" thickBot="1">
      <c r="A129" s="238" t="s">
        <v>50</v>
      </c>
      <c r="B129" s="95" t="s">
        <v>56</v>
      </c>
      <c r="C129" s="59">
        <f>SUM(C130:C142)</f>
        <v>0</v>
      </c>
      <c r="D129" s="88" t="s">
        <v>21</v>
      </c>
      <c r="E129" s="89" t="s">
        <v>22</v>
      </c>
      <c r="F129" s="89" t="s">
        <v>34</v>
      </c>
      <c r="G129" s="90" t="s">
        <v>42</v>
      </c>
      <c r="H129" s="91" t="s">
        <v>1</v>
      </c>
      <c r="I129" s="91" t="s">
        <v>35</v>
      </c>
      <c r="J129" s="92" t="s">
        <v>36</v>
      </c>
      <c r="K129" s="93" t="s">
        <v>37</v>
      </c>
      <c r="L129" s="72"/>
    </row>
    <row r="130" spans="1:12" ht="12.75">
      <c r="A130" s="238"/>
      <c r="B130" s="205"/>
      <c r="C130" s="208">
        <v>0</v>
      </c>
      <c r="D130" s="23"/>
      <c r="E130" s="1">
        <v>0</v>
      </c>
      <c r="F130" s="2"/>
      <c r="G130" s="3"/>
      <c r="H130" s="81"/>
      <c r="I130" s="1">
        <f>E130</f>
        <v>0</v>
      </c>
      <c r="J130" s="1">
        <f>E130-I130</f>
        <v>0</v>
      </c>
      <c r="K130" s="4">
        <f>E130-I130-J130</f>
        <v>0</v>
      </c>
      <c r="L130" s="71"/>
    </row>
    <row r="131" spans="1:12" ht="12.75">
      <c r="A131" s="238"/>
      <c r="B131" s="206"/>
      <c r="C131" s="209"/>
      <c r="D131" s="23"/>
      <c r="E131" s="1">
        <v>0</v>
      </c>
      <c r="F131" s="2"/>
      <c r="G131" s="3"/>
      <c r="H131" s="81"/>
      <c r="I131" s="1">
        <f>E131</f>
        <v>0</v>
      </c>
      <c r="J131" s="1">
        <f>E131-I131</f>
        <v>0</v>
      </c>
      <c r="K131" s="4">
        <f>E131-I131-J131</f>
        <v>0</v>
      </c>
      <c r="L131" s="71"/>
    </row>
    <row r="132" spans="1:12" ht="12.75">
      <c r="A132" s="238"/>
      <c r="B132" s="206"/>
      <c r="C132" s="209"/>
      <c r="D132" s="23"/>
      <c r="E132" s="1">
        <v>0</v>
      </c>
      <c r="F132" s="2"/>
      <c r="G132" s="3"/>
      <c r="H132" s="81"/>
      <c r="I132" s="1">
        <f>E132</f>
        <v>0</v>
      </c>
      <c r="J132" s="1">
        <f>E132-I132</f>
        <v>0</v>
      </c>
      <c r="K132" s="4">
        <f>E132-I132-J132</f>
        <v>0</v>
      </c>
      <c r="L132" s="71"/>
    </row>
    <row r="133" spans="1:14" ht="12.75">
      <c r="A133" s="238"/>
      <c r="B133" s="207"/>
      <c r="C133" s="210"/>
      <c r="D133" s="26"/>
      <c r="E133" s="27"/>
      <c r="F133" s="28"/>
      <c r="G133" s="29"/>
      <c r="H133" s="30" t="s">
        <v>2</v>
      </c>
      <c r="I133" s="31">
        <f>SUM(I130:I132)</f>
        <v>0</v>
      </c>
      <c r="J133" s="31">
        <f>SUM(J130:J132)</f>
        <v>0</v>
      </c>
      <c r="K133" s="32">
        <f>SUM(K130:K132)</f>
        <v>0</v>
      </c>
      <c r="L133" s="71">
        <f>ABS(C130-I133)</f>
        <v>0</v>
      </c>
      <c r="M133" s="71">
        <f>IF(C130=0,0,ABS(I133-C130))</f>
        <v>0</v>
      </c>
      <c r="N133" s="71">
        <f>IF(C130=0,ABS(I133-C130),0)</f>
        <v>0</v>
      </c>
    </row>
    <row r="134" spans="1:12" ht="12.75">
      <c r="A134" s="238"/>
      <c r="B134" s="205"/>
      <c r="C134" s="208">
        <v>0</v>
      </c>
      <c r="D134" s="23"/>
      <c r="E134" s="1">
        <v>0</v>
      </c>
      <c r="F134" s="2"/>
      <c r="G134" s="3"/>
      <c r="H134" s="81"/>
      <c r="I134" s="1">
        <f>E134</f>
        <v>0</v>
      </c>
      <c r="J134" s="1">
        <f>E134-I134</f>
        <v>0</v>
      </c>
      <c r="K134" s="4">
        <f>E134-I134-J134</f>
        <v>0</v>
      </c>
      <c r="L134" s="71"/>
    </row>
    <row r="135" spans="1:12" ht="12.75">
      <c r="A135" s="238"/>
      <c r="B135" s="206"/>
      <c r="C135" s="209"/>
      <c r="D135" s="23"/>
      <c r="E135" s="1">
        <v>0</v>
      </c>
      <c r="F135" s="2"/>
      <c r="G135" s="3"/>
      <c r="H135" s="81"/>
      <c r="I135" s="1">
        <f>E135</f>
        <v>0</v>
      </c>
      <c r="J135" s="1">
        <f>E135-I135</f>
        <v>0</v>
      </c>
      <c r="K135" s="4">
        <f>E135-I135-J135</f>
        <v>0</v>
      </c>
      <c r="L135" s="71"/>
    </row>
    <row r="136" spans="1:12" ht="12.75">
      <c r="A136" s="238"/>
      <c r="B136" s="206"/>
      <c r="C136" s="209"/>
      <c r="D136" s="23"/>
      <c r="E136" s="1">
        <v>0</v>
      </c>
      <c r="F136" s="2"/>
      <c r="G136" s="3"/>
      <c r="H136" s="81"/>
      <c r="I136" s="1">
        <f>E136</f>
        <v>0</v>
      </c>
      <c r="J136" s="1">
        <f>E136-I136</f>
        <v>0</v>
      </c>
      <c r="K136" s="4">
        <f>E136-I136-J136</f>
        <v>0</v>
      </c>
      <c r="L136" s="71"/>
    </row>
    <row r="137" spans="1:14" ht="12.75">
      <c r="A137" s="238"/>
      <c r="B137" s="207"/>
      <c r="C137" s="210"/>
      <c r="D137" s="26"/>
      <c r="E137" s="27"/>
      <c r="F137" s="28"/>
      <c r="G137" s="29"/>
      <c r="H137" s="30" t="s">
        <v>2</v>
      </c>
      <c r="I137" s="31">
        <f>SUM(I134:I136)</f>
        <v>0</v>
      </c>
      <c r="J137" s="31">
        <f>SUM(J134:J136)</f>
        <v>0</v>
      </c>
      <c r="K137" s="32">
        <f>SUM(K134:K136)</f>
        <v>0</v>
      </c>
      <c r="L137" s="71">
        <f>ABS(C134-I137)</f>
        <v>0</v>
      </c>
      <c r="M137" s="71">
        <f>IF(C134=0,0,ABS(I137-C134))</f>
        <v>0</v>
      </c>
      <c r="N137" s="71">
        <f>IF(C134=0,ABS(I137-C134),0)</f>
        <v>0</v>
      </c>
    </row>
    <row r="138" spans="1:12" ht="12.75">
      <c r="A138" s="238"/>
      <c r="B138" s="205"/>
      <c r="C138" s="208">
        <v>0</v>
      </c>
      <c r="D138" s="23"/>
      <c r="E138" s="1">
        <v>0</v>
      </c>
      <c r="F138" s="2"/>
      <c r="G138" s="3"/>
      <c r="H138" s="81"/>
      <c r="I138" s="1">
        <f>E138</f>
        <v>0</v>
      </c>
      <c r="J138" s="1">
        <f>E138-I138</f>
        <v>0</v>
      </c>
      <c r="K138" s="4">
        <f>E138-I138-J138</f>
        <v>0</v>
      </c>
      <c r="L138" s="71"/>
    </row>
    <row r="139" spans="1:12" ht="12.75">
      <c r="A139" s="238"/>
      <c r="B139" s="206"/>
      <c r="C139" s="209"/>
      <c r="D139" s="23"/>
      <c r="E139" s="1">
        <v>0</v>
      </c>
      <c r="F139" s="2"/>
      <c r="G139" s="3"/>
      <c r="H139" s="81"/>
      <c r="I139" s="1">
        <f>E139</f>
        <v>0</v>
      </c>
      <c r="J139" s="1">
        <f>E139-I139</f>
        <v>0</v>
      </c>
      <c r="K139" s="4">
        <f>E139-I139-J139</f>
        <v>0</v>
      </c>
      <c r="L139" s="71"/>
    </row>
    <row r="140" spans="1:12" ht="12.75">
      <c r="A140" s="238"/>
      <c r="B140" s="206"/>
      <c r="C140" s="209"/>
      <c r="D140" s="23"/>
      <c r="E140" s="1">
        <v>0</v>
      </c>
      <c r="F140" s="2"/>
      <c r="G140" s="3"/>
      <c r="H140" s="81"/>
      <c r="I140" s="1">
        <f>E140</f>
        <v>0</v>
      </c>
      <c r="J140" s="1">
        <f>E140-I140</f>
        <v>0</v>
      </c>
      <c r="K140" s="4">
        <f>E140-I140-J140</f>
        <v>0</v>
      </c>
      <c r="L140" s="71"/>
    </row>
    <row r="141" spans="1:14" ht="12.75">
      <c r="A141" s="238"/>
      <c r="B141" s="207"/>
      <c r="C141" s="210"/>
      <c r="D141" s="26"/>
      <c r="E141" s="27"/>
      <c r="F141" s="28"/>
      <c r="G141" s="29"/>
      <c r="H141" s="30" t="s">
        <v>2</v>
      </c>
      <c r="I141" s="31">
        <f>SUM(I138:I140)</f>
        <v>0</v>
      </c>
      <c r="J141" s="31">
        <f>SUM(J138:J140)</f>
        <v>0</v>
      </c>
      <c r="K141" s="32">
        <f>SUM(K138:K140)</f>
        <v>0</v>
      </c>
      <c r="L141" s="71">
        <f>ABS(C138-I141)</f>
        <v>0</v>
      </c>
      <c r="M141" s="71">
        <f>IF(C138=0,0,ABS(I141-C138))</f>
        <v>0</v>
      </c>
      <c r="N141" s="71">
        <f>IF(C138=0,ABS(I141-C138),0)</f>
        <v>0</v>
      </c>
    </row>
    <row r="142" spans="1:12" ht="75.75" thickBot="1">
      <c r="A142" s="238"/>
      <c r="B142" s="240"/>
      <c r="C142" s="241"/>
      <c r="D142" s="25"/>
      <c r="E142" s="13"/>
      <c r="F142" s="14"/>
      <c r="G142" s="15"/>
      <c r="H142" s="74" t="s">
        <v>20</v>
      </c>
      <c r="I142" s="16">
        <f>SUM(I130:I141)/2</f>
        <v>0</v>
      </c>
      <c r="J142" s="16">
        <f>SUM(J130:J141)/2</f>
        <v>0</v>
      </c>
      <c r="K142" s="22">
        <f>SUM(K130:K141)/2</f>
        <v>0</v>
      </c>
      <c r="L142" s="72"/>
    </row>
    <row r="143" spans="1:11" ht="63.75" thickBot="1">
      <c r="A143" s="60"/>
      <c r="B143" s="80" t="s">
        <v>38</v>
      </c>
      <c r="C143" s="24">
        <f>SUM(C26:C142)/2</f>
        <v>0</v>
      </c>
      <c r="D143" s="43"/>
      <c r="E143" s="44"/>
      <c r="F143" s="45"/>
      <c r="G143" s="46"/>
      <c r="H143" s="40" t="s">
        <v>2</v>
      </c>
      <c r="I143" s="73">
        <f>ROUND((SUM(I27:I142)/3),0)</f>
        <v>0</v>
      </c>
      <c r="J143" s="17">
        <f>SUM(J27:J142)/3</f>
        <v>0</v>
      </c>
      <c r="K143" s="50">
        <f>SUM(K27:K142)/3</f>
        <v>0</v>
      </c>
    </row>
    <row r="144" spans="1:12" ht="18">
      <c r="A144" s="49"/>
      <c r="B144" s="283" t="s">
        <v>57</v>
      </c>
      <c r="C144" s="284"/>
      <c r="D144" s="299">
        <f>ROUND(SUM(E27:E142),0)</f>
        <v>0</v>
      </c>
      <c r="E144" s="300"/>
      <c r="F144" s="47"/>
      <c r="G144" s="48"/>
      <c r="H144" s="18"/>
      <c r="I144" s="19"/>
      <c r="J144" s="20"/>
      <c r="K144" s="51"/>
      <c r="L144" s="67"/>
    </row>
    <row r="145" spans="1:12" ht="15.75">
      <c r="A145" s="49"/>
      <c r="B145" s="301" t="s">
        <v>10</v>
      </c>
      <c r="C145" s="302"/>
      <c r="D145" s="53"/>
      <c r="E145" s="54"/>
      <c r="F145" s="54"/>
      <c r="G145" s="54"/>
      <c r="H145" s="321">
        <f>I143+J143+K143</f>
        <v>0</v>
      </c>
      <c r="I145" s="322"/>
      <c r="J145" s="322"/>
      <c r="K145" s="323"/>
      <c r="L145" s="67"/>
    </row>
    <row r="146" spans="1:12" ht="16.5" thickBot="1">
      <c r="A146" s="49"/>
      <c r="B146" s="78"/>
      <c r="C146" s="63"/>
      <c r="D146" s="64"/>
      <c r="E146" s="65"/>
      <c r="F146" s="65"/>
      <c r="G146" s="65"/>
      <c r="H146" s="106"/>
      <c r="I146" s="106"/>
      <c r="J146" s="106"/>
      <c r="K146" s="106"/>
      <c r="L146" s="79"/>
    </row>
    <row r="147" spans="1:12" ht="19.5" customHeight="1" thickBot="1" thickTop="1">
      <c r="A147" s="242"/>
      <c r="B147" s="248" t="s">
        <v>18</v>
      </c>
      <c r="C147" s="249"/>
      <c r="D147" s="249"/>
      <c r="E147" s="249"/>
      <c r="F147" s="249"/>
      <c r="G147" s="249"/>
      <c r="H147" s="249"/>
      <c r="I147" s="249"/>
      <c r="J147" s="249"/>
      <c r="K147" s="250"/>
      <c r="L147" s="67"/>
    </row>
    <row r="148" spans="1:12" ht="28.5" customHeight="1" thickTop="1">
      <c r="A148" s="243"/>
      <c r="B148" s="244" t="str">
        <f>IF(C143=K12," ","Opravte! Rozpočet nadačního příspěvku ve výši "&amp;C143&amp;"Kč je chybně opsán a tedy NENÍ v souladu s výší schváleného nadačního příspěvku!")</f>
        <v> </v>
      </c>
      <c r="C148" s="245"/>
      <c r="D148" s="62" t="s">
        <v>43</v>
      </c>
      <c r="E148" s="52"/>
      <c r="F148" s="39"/>
      <c r="G148" s="39"/>
      <c r="H148" s="324" t="str">
        <f>IF(I143=K12," ","Opravte! Čerpání nadačního příspěvku je ve výši "&amp;I143&amp;" Kč a NENÍ tedy v souladu s výší schváleného nadačního příspěvku!")</f>
        <v> </v>
      </c>
      <c r="I148" s="324"/>
      <c r="J148" s="324"/>
      <c r="K148" s="39"/>
      <c r="L148" s="79"/>
    </row>
    <row r="149" spans="1:12" ht="21" customHeight="1" thickBot="1">
      <c r="A149" s="243"/>
      <c r="B149" s="246"/>
      <c r="C149" s="245"/>
      <c r="D149" s="57">
        <f>ABS(MAX($H35:$H142)-$I$15)</f>
        <v>0</v>
      </c>
      <c r="E149" s="52"/>
      <c r="F149" s="21"/>
      <c r="G149" s="21"/>
      <c r="H149" s="324"/>
      <c r="I149" s="324"/>
      <c r="J149" s="324"/>
      <c r="K149" s="39"/>
      <c r="L149" s="79"/>
    </row>
    <row r="150" spans="1:12" ht="16.5" customHeight="1" thickTop="1">
      <c r="A150" s="243"/>
      <c r="B150" s="41"/>
      <c r="C150" s="41"/>
      <c r="D150" s="39"/>
      <c r="E150" s="39"/>
      <c r="F150" s="42"/>
      <c r="G150" s="42"/>
      <c r="H150" s="21"/>
      <c r="I150" s="42"/>
      <c r="J150" s="39"/>
      <c r="K150" s="18"/>
      <c r="L150" s="79"/>
    </row>
    <row r="151" spans="1:12" ht="30" customHeight="1">
      <c r="A151" s="243"/>
      <c r="B151" s="303" t="str">
        <f>IF(K12&lt;&gt;0," Kontrola čerpání nadačního příspěvku"," ")</f>
        <v> </v>
      </c>
      <c r="C151" s="303"/>
      <c r="D151" s="303"/>
      <c r="E151" s="251" t="str">
        <f>IF(K12&lt;&gt;0,IF(K154&gt;20%,"Zkontolujte správnost čerpání nadačního příspěvku, odchylka čerpání od scháleného položkového rozpočtu JE VĚTŠÍ NEŽ 20% !","Čerpání nadačního příspěvku JE v souladu s rozpočtem s povolenou odchylkou pod 20%")," ")</f>
        <v> </v>
      </c>
      <c r="F151" s="251"/>
      <c r="G151" s="251"/>
      <c r="H151" s="251"/>
      <c r="I151" s="251"/>
      <c r="J151" s="251"/>
      <c r="K151" s="252"/>
      <c r="L151" s="67"/>
    </row>
    <row r="152" spans="1:12" ht="33.75" customHeight="1">
      <c r="A152" s="243"/>
      <c r="B152" s="303"/>
      <c r="C152" s="303"/>
      <c r="D152" s="303"/>
      <c r="E152" s="251" t="str">
        <f>IF(K12&lt;&gt;0,IF(K154&gt;20%,"Při odchylce nad 20% je nutné nejpozději 15 dní před odesláním Závěrečné hodnotící zprávy podat Žádost o změnu, jejíž důvody, které vedly k takové odchylce věcné skladby bude posuzovat správní rada na svém nejbližším jednání !"," ")," ")</f>
        <v> </v>
      </c>
      <c r="F152" s="251"/>
      <c r="G152" s="251"/>
      <c r="H152" s="251"/>
      <c r="I152" s="251"/>
      <c r="J152" s="251"/>
      <c r="K152" s="252"/>
      <c r="L152" s="67"/>
    </row>
    <row r="153" spans="1:12" ht="36.75" customHeight="1">
      <c r="A153" s="243"/>
      <c r="B153" s="303"/>
      <c r="C153" s="303"/>
      <c r="D153" s="303"/>
      <c r="E153" s="253" t="str">
        <f>IF(K12&lt;&gt;0,"Max.povolená 20% odchylka od schváleného rozpočtu je:"," ")</f>
        <v> </v>
      </c>
      <c r="F153" s="253"/>
      <c r="G153" s="112" t="str">
        <f>IF(K12&lt;&gt;0,C143*20/100," ")</f>
        <v> </v>
      </c>
      <c r="H153" s="253" t="str">
        <f>IF(K12&lt;&gt;0,"Skutečná odchylka od schváleného rozpočtu je:"," ")</f>
        <v> </v>
      </c>
      <c r="I153" s="253"/>
      <c r="J153" s="253"/>
      <c r="K153" s="99" t="str">
        <f>IF(K12&lt;&gt;0,SUM(L35:L142)," ")</f>
        <v> </v>
      </c>
      <c r="L153" s="67"/>
    </row>
    <row r="154" spans="1:12" ht="24" customHeight="1">
      <c r="A154" s="243"/>
      <c r="B154" s="303"/>
      <c r="C154" s="303"/>
      <c r="D154" s="303"/>
      <c r="E154" s="253" t="str">
        <f>IF(K12&lt;&gt;0,"Částka přesahující 20% odchylku je:"," ")</f>
        <v> </v>
      </c>
      <c r="F154" s="253"/>
      <c r="G154" s="326" t="str">
        <f>IF(K12=0," ",IF(K153&gt;G153,K153-G153,"0 Kč "))</f>
        <v> </v>
      </c>
      <c r="H154" s="253" t="str">
        <f>IF(K12&lt;&gt;0,"Skutečná odchylka od schváleného rozpočtu v % je:"," ")</f>
        <v> </v>
      </c>
      <c r="I154" s="253"/>
      <c r="J154" s="253"/>
      <c r="K154" s="100" t="str">
        <f>IF(K12&lt;&gt;0,ROUND((SUM(L35:L142)*20)/((C143*20)/100),0)/100," ")</f>
        <v> </v>
      </c>
      <c r="L154" s="67"/>
    </row>
    <row r="155" spans="1:12" ht="27.75" customHeight="1">
      <c r="A155" s="243"/>
      <c r="B155" s="303"/>
      <c r="C155" s="303"/>
      <c r="D155" s="303"/>
      <c r="E155" s="253"/>
      <c r="F155" s="253"/>
      <c r="G155" s="326"/>
      <c r="H155" s="298" t="str">
        <f>IF(K12&lt;&gt;0,"Odchylka čerpání od schválené finanční skladby rozpočtu je:"," ")</f>
        <v> </v>
      </c>
      <c r="I155" s="298"/>
      <c r="J155" s="298"/>
      <c r="K155" s="101" t="str">
        <f>IF(K12&lt;&gt;0,ROUND((SUM(M35:M142)*20)/((C143*20)/100),0)/100," ")</f>
        <v> </v>
      </c>
      <c r="L155" s="67"/>
    </row>
    <row r="156" spans="1:12" ht="30" customHeight="1">
      <c r="A156" s="243"/>
      <c r="B156" s="303"/>
      <c r="C156" s="303"/>
      <c r="D156" s="303"/>
      <c r="E156" s="253"/>
      <c r="F156" s="253"/>
      <c r="G156" s="326"/>
      <c r="H156" s="298" t="str">
        <f>IF(K12&lt;&gt;0,"Odchylka čerpání od schválených položek je:"," ")</f>
        <v> </v>
      </c>
      <c r="I156" s="298"/>
      <c r="J156" s="298"/>
      <c r="K156" s="101" t="str">
        <f>IF(K12&lt;&gt;0,ROUND((SUM(N35:N142)*20)/((C143*20)/100),0)/100," ")</f>
        <v> </v>
      </c>
      <c r="L156" s="67"/>
    </row>
    <row r="157" spans="1:12" ht="34.5" customHeight="1">
      <c r="A157" s="243"/>
      <c r="B157" s="327" t="str">
        <f>IF((MID(F12,1,3))="STR","Kontrola čerpání nadačního příspěvku v GŘ STROMY v oblasti 30% hranice nákladů na pomocný materiál:"," ")</f>
        <v> </v>
      </c>
      <c r="C157" s="327"/>
      <c r="D157" s="327"/>
      <c r="E157" s="297" t="str">
        <f>IF((MID(F12,1,3))="STR",IF(B159=" "," ",(IF((I86-(I46+I53+I61))*70/(I46+I53+I61)&lt;=30.49,"Čerpání nadačního příspěvku na pomocný materiál nepřesáhlo po zaokrouhlení 30% hranici z celkových materiálových nákladů :","Čerpání nadačního příspěvku na pomocný materiál přesáhlo 30% hranici z celkových materiálových nákladů")))," ")</f>
        <v> </v>
      </c>
      <c r="F157" s="297"/>
      <c r="G157" s="297"/>
      <c r="H157" s="297"/>
      <c r="I157" s="297"/>
      <c r="J157" s="297"/>
      <c r="K157" s="113" t="str">
        <f>IF((MID(F12,1,3))="STR",IF((I86-(I46+I53+I61))*70/(I46+I53+I61)&lt;=30.49," ",(I86-(I46+I53+I61))*100/I86/100)," ")</f>
        <v> </v>
      </c>
      <c r="L157" s="67"/>
    </row>
    <row r="158" spans="1:12" ht="57" customHeight="1">
      <c r="A158" s="243"/>
      <c r="B158" s="327"/>
      <c r="C158" s="327"/>
      <c r="D158" s="327"/>
      <c r="E158" s="320" t="str">
        <f>IF((MID(F12,1,3))="STR","Max.povolená výše nákladů na pomocný materiál je 30% z celkových materiálových nákladů, tj.maximálně:"," ")</f>
        <v> </v>
      </c>
      <c r="F158" s="320"/>
      <c r="G158" s="110" t="str">
        <f>IF((MID(F12,1,3))="STR",((I46+I53+I61)*30)/70," ")</f>
        <v> </v>
      </c>
      <c r="H158" s="319" t="b">
        <f>IF((MID(F12,1,3))="STR",IF((I86-(I46+I53+I61))&gt;(((I46+I53+I61))*30/70),"Skutečná výše nákladů na pomocný materiál přesahuje 30% hranici o:","Skutečná výše nákladů na pomocný materiál je: "))</f>
        <v>0</v>
      </c>
      <c r="I158" s="319"/>
      <c r="J158" s="111" t="b">
        <f>IF((MID(F12,1,3))="STR",IF(B157=" "," ",(IF((I46+I53+I61)&lt;I86*70/100,ABS((I86-(I46+I53+I61))-G158),ABS(I86-(I46+I53+I61))))))</f>
        <v>0</v>
      </c>
      <c r="K158" s="116" t="str">
        <f>IF((MID(F12,1,3))="STR",IF((I86-(I46+I53+I61))*70/(I46+I53+I61)&lt;=30," ",ABS((I86-(I46+I53+I61))*100/I86/100)-30%)," ")</f>
        <v> </v>
      </c>
      <c r="L158" s="67"/>
    </row>
    <row r="159" spans="1:12" ht="36" customHeight="1">
      <c r="A159" s="243"/>
      <c r="B159" s="247" t="str">
        <f>IF((MID(F12,1,3))="STR","Kontrola čerpání nadačního příspěvku v GŘ STROMY v oblasti 25% hranice nákladů na přímou výsadbu stromů v oblasti Služeb:"," ")</f>
        <v> </v>
      </c>
      <c r="C159" s="247"/>
      <c r="D159" s="247"/>
      <c r="E159" s="297" t="str">
        <f>IF((MID(F12,1,3))="STR",IF(B159=" "," ",(IF((I128*100)/I86&lt;=25.49,"Čerpání nadačního příspěvku na přímou výsadbu stromů nepřesáhlo po zaokrouhlení v kategorii Služeb 25% hranici celkových materiálových nákladů:","Čerpání nadačního příspěvku na přímou výsadbu stromů přesáhlo v kategorii Služeb 25% hranici celkových materiálových nákladů")))," ")</f>
        <v> </v>
      </c>
      <c r="F159" s="297"/>
      <c r="G159" s="297"/>
      <c r="H159" s="297"/>
      <c r="I159" s="297"/>
      <c r="J159" s="297"/>
      <c r="K159" s="113" t="str">
        <f>IF((MID(F12,1,3))="STR",IF(I128*100/I86&lt;=25.49," ",I128*25/G160/100)," ")</f>
        <v> </v>
      </c>
      <c r="L159" s="67"/>
    </row>
    <row r="160" spans="1:12" ht="59.25" customHeight="1">
      <c r="A160" s="243"/>
      <c r="B160" s="247"/>
      <c r="C160" s="247"/>
      <c r="D160" s="247"/>
      <c r="E160" s="320" t="str">
        <f>IF((MID(F12,1,3))="STR","Max.povolená výše nákladů na přímou výsadbu stromů je 25% z celkových materiálových nákladů, tj.maximálně:"," ")</f>
        <v> </v>
      </c>
      <c r="F160" s="320"/>
      <c r="G160" s="111" t="str">
        <f>IF((MID(F12,1,3))="STR",(I86*25)/100," ")</f>
        <v> </v>
      </c>
      <c r="H160" s="319" t="b">
        <f>IF((MID(F12,1,3))="STR",IF(I128&gt;(I86*25)/100,"Skutečná výše nákladů na přímou výsadbu přesahuje 25% hranici o:","Skutečná výše nákladů na přímou výsadbu je: "))</f>
        <v>0</v>
      </c>
      <c r="I160" s="319"/>
      <c r="J160" s="111" t="str">
        <f>IF((MID(F12,1,3))="STR",IF(B159=" "," ",(IF(I128&gt;(I86*25)/100,I128-((I86*25)/100),I128)))," ")</f>
        <v> </v>
      </c>
      <c r="K160" s="116" t="str">
        <f>IF((MID(F12,1,3))="STR",IF(I128*100/I86&lt;=25," ",ABS((I128*100/I86/100-25%)))," ")</f>
        <v> </v>
      </c>
      <c r="L160" s="67"/>
    </row>
    <row r="161" spans="1:12" ht="14.25" customHeight="1">
      <c r="A161" s="243"/>
      <c r="B161" s="247"/>
      <c r="C161" s="247"/>
      <c r="D161" s="247"/>
      <c r="E161" s="296" t="str">
        <f>IF((MID(F12,1,3))="STR",IF(B159=" "," ",(IF((I39+I142)=0,"Čerpání nadačního příspěvku neobsahuje položky, které nesmí být součástí nákladů na výsadbu v grantovém řízení Stromy","Čerpání nadačního příspěvku obsahuje položky, které nesmí být součástí nákladů v grantovém řízení Stromy")))," ")</f>
        <v> </v>
      </c>
      <c r="F161" s="296"/>
      <c r="G161" s="296"/>
      <c r="H161" s="296"/>
      <c r="I161" s="296"/>
      <c r="J161" s="296"/>
      <c r="K161" s="77"/>
      <c r="L161" s="79"/>
    </row>
    <row r="162" spans="1:12" ht="11.25" customHeight="1">
      <c r="A162" s="243"/>
      <c r="B162" s="247"/>
      <c r="C162" s="247"/>
      <c r="D162" s="247"/>
      <c r="E162" s="296"/>
      <c r="F162" s="296"/>
      <c r="G162" s="296"/>
      <c r="H162" s="296"/>
      <c r="I162" s="296"/>
      <c r="J162" s="296"/>
      <c r="K162" s="77"/>
      <c r="L162" s="79"/>
    </row>
    <row r="163" spans="1:12" ht="18" customHeight="1">
      <c r="A163" s="243"/>
      <c r="B163" s="228" t="s">
        <v>25</v>
      </c>
      <c r="C163" s="229"/>
      <c r="D163" s="229"/>
      <c r="E163" s="229"/>
      <c r="F163" s="229"/>
      <c r="G163" s="229"/>
      <c r="H163" s="229"/>
      <c r="I163" s="229"/>
      <c r="J163" s="229"/>
      <c r="K163" s="229"/>
      <c r="L163" s="79"/>
    </row>
    <row r="164" spans="1:12" ht="15.75" customHeight="1" thickBot="1">
      <c r="A164" s="243"/>
      <c r="B164" s="230"/>
      <c r="C164" s="231"/>
      <c r="D164" s="231"/>
      <c r="E164" s="231"/>
      <c r="F164" s="231"/>
      <c r="G164" s="231"/>
      <c r="H164" s="231"/>
      <c r="I164" s="231"/>
      <c r="J164" s="231"/>
      <c r="K164" s="231"/>
      <c r="L164" s="114"/>
    </row>
    <row r="165" spans="1:12" ht="15.75" customHeight="1">
      <c r="A165" s="242"/>
      <c r="B165" s="226" t="s">
        <v>11</v>
      </c>
      <c r="C165" s="227"/>
      <c r="D165" s="227"/>
      <c r="E165" s="109" t="s">
        <v>3</v>
      </c>
      <c r="F165" s="330" t="s">
        <v>0</v>
      </c>
      <c r="G165" s="330"/>
      <c r="H165" s="330"/>
      <c r="I165" s="330"/>
      <c r="J165" s="330"/>
      <c r="K165" s="331"/>
      <c r="L165" s="67"/>
    </row>
    <row r="166" spans="1:12" ht="44.25" customHeight="1" thickBot="1">
      <c r="A166" s="242"/>
      <c r="B166" s="115" t="s">
        <v>24</v>
      </c>
      <c r="C166" s="102" t="e">
        <f>((D166*100/K12))/100</f>
        <v>#DIV/0!</v>
      </c>
      <c r="D166" s="97">
        <f>IF(K12-I143&gt;0,(K12-I143),0)</f>
        <v>0</v>
      </c>
      <c r="E166" s="103"/>
      <c r="F166" s="328" t="str">
        <f>IF(D166&gt;0,"Číslo účtu Nadace ČEZ pro vrácení nedočerpaného nadačního příspěvku je 159 159 32/0800. Při vratce se uvádí var.symb. shodný s přijetím nadačního příspěvku a ve zprávě pro příjemce se uvádí číslo smlouvy, pokud není k výši vratky ve smlouvě uvedeno jinak."," ")</f>
        <v> </v>
      </c>
      <c r="G166" s="328"/>
      <c r="H166" s="328"/>
      <c r="I166" s="328"/>
      <c r="J166" s="328"/>
      <c r="K166" s="329"/>
      <c r="L166" s="67"/>
    </row>
    <row r="167" spans="2:11" ht="18">
      <c r="B167" s="307" t="s">
        <v>60</v>
      </c>
      <c r="C167" s="308"/>
      <c r="D167" s="308"/>
      <c r="E167" s="308"/>
      <c r="F167" s="308"/>
      <c r="G167" s="308"/>
      <c r="H167" s="308"/>
      <c r="I167" s="308"/>
      <c r="J167" s="308"/>
      <c r="K167" s="309"/>
    </row>
    <row r="168" spans="2:11" ht="36.75" customHeight="1" thickBot="1">
      <c r="B168" s="332" t="s">
        <v>59</v>
      </c>
      <c r="C168" s="333"/>
      <c r="D168" s="333"/>
      <c r="E168" s="333"/>
      <c r="F168" s="333"/>
      <c r="G168" s="333"/>
      <c r="H168" s="333"/>
      <c r="I168" s="333"/>
      <c r="J168" s="333"/>
      <c r="K168" s="334"/>
    </row>
    <row r="169" spans="2:11" ht="12.75">
      <c r="B169" s="96"/>
      <c r="C169" s="96"/>
      <c r="D169" s="96"/>
      <c r="E169" s="96"/>
      <c r="F169" s="96"/>
      <c r="G169" s="96"/>
      <c r="H169" s="96"/>
      <c r="I169" s="96"/>
      <c r="J169" s="96"/>
      <c r="K169" s="96"/>
    </row>
    <row r="170" spans="2:10" ht="12.75">
      <c r="B170" s="104" t="s">
        <v>62</v>
      </c>
      <c r="C170" s="61"/>
      <c r="D170" s="38" t="s">
        <v>17</v>
      </c>
      <c r="E170" s="105"/>
      <c r="G170" s="325" t="s">
        <v>61</v>
      </c>
      <c r="H170" s="325"/>
      <c r="I170" s="325"/>
      <c r="J170" s="98"/>
    </row>
  </sheetData>
  <sheetProtection password="CCCA" sheet="1" formatCells="0" formatRows="0" insertRows="0" selectLockedCells="1"/>
  <protectedRanges>
    <protectedRange sqref="F12 K12" name="Oblast1"/>
    <protectedRange sqref="B41:C85 B130:C141 B89:C127 B27:C38 B88:C88" name="Oblast2"/>
    <protectedRange sqref="D41:K45 D54:K60 D62:K64 D47:K52 D82:K84 D66:K68 D70:K72 D74:K76 D78:K80 D120:K122 D124:K126 D96:K98 D100:K102 D104:K106 D108:K110 D112:K114 D116:K118 D138:K140 D130:K132 D134:K136 D35:K37 D31:K33 D27:K29 D92:K94 D88:K90" name="Oblast3"/>
    <protectedRange sqref="F38 F141 F91 F46 F53 F61 F65 F85 F127 F69 F73 F77 F81 F95 F123 F99 F103 F107 F111 F115 F119 F133 F137 F34 F30" name="Oblast4"/>
    <protectedRange sqref="C12" name="Oblast2_1"/>
    <protectedRange sqref="F15 I12 I15" name="Oblast1_1_1"/>
    <protectedRange sqref="I19" name="Oblast1_1"/>
    <protectedRange sqref="B170" name="Oblast9_1"/>
    <protectedRange sqref="E166" name="Oblast8_1"/>
    <protectedRange sqref="E170" name="Oblast1_2_1"/>
  </protectedRanges>
  <mergeCells count="122">
    <mergeCell ref="G170:I170"/>
    <mergeCell ref="E154:F156"/>
    <mergeCell ref="G154:G156"/>
    <mergeCell ref="B157:D158"/>
    <mergeCell ref="E157:J157"/>
    <mergeCell ref="E158:F158"/>
    <mergeCell ref="H158:I158"/>
    <mergeCell ref="F166:K166"/>
    <mergeCell ref="F165:K165"/>
    <mergeCell ref="B168:K168"/>
    <mergeCell ref="B167:K167"/>
    <mergeCell ref="G19:J21"/>
    <mergeCell ref="H156:J156"/>
    <mergeCell ref="H160:I160"/>
    <mergeCell ref="E160:F160"/>
    <mergeCell ref="E152:K152"/>
    <mergeCell ref="C54:C61"/>
    <mergeCell ref="H145:K145"/>
    <mergeCell ref="B86:C86"/>
    <mergeCell ref="H148:J149"/>
    <mergeCell ref="D25:D26"/>
    <mergeCell ref="B35:B38"/>
    <mergeCell ref="C62:C65"/>
    <mergeCell ref="C35:C38"/>
    <mergeCell ref="B74:B77"/>
    <mergeCell ref="C74:C77"/>
    <mergeCell ref="E161:J162"/>
    <mergeCell ref="E159:J159"/>
    <mergeCell ref="H155:J155"/>
    <mergeCell ref="D144:E144"/>
    <mergeCell ref="B145:C145"/>
    <mergeCell ref="B151:D156"/>
    <mergeCell ref="B39:C39"/>
    <mergeCell ref="B15:B17"/>
    <mergeCell ref="E15:E17"/>
    <mergeCell ref="C15:D17"/>
    <mergeCell ref="B23:C24"/>
    <mergeCell ref="H154:J154"/>
    <mergeCell ref="B82:B85"/>
    <mergeCell ref="C41:C46"/>
    <mergeCell ref="B19:F21"/>
    <mergeCell ref="B41:B46"/>
    <mergeCell ref="F12:F14"/>
    <mergeCell ref="G12:H14"/>
    <mergeCell ref="G15:H17"/>
    <mergeCell ref="H24:K24"/>
    <mergeCell ref="B144:C144"/>
    <mergeCell ref="B54:B61"/>
    <mergeCell ref="B124:B127"/>
    <mergeCell ref="D23:K23"/>
    <mergeCell ref="K12:K17"/>
    <mergeCell ref="C47:C53"/>
    <mergeCell ref="B128:C128"/>
    <mergeCell ref="H153:J153"/>
    <mergeCell ref="J12:J17"/>
    <mergeCell ref="C12:D14"/>
    <mergeCell ref="D24:G24"/>
    <mergeCell ref="B12:B14"/>
    <mergeCell ref="F15:F17"/>
    <mergeCell ref="E12:E14"/>
    <mergeCell ref="I12:I14"/>
    <mergeCell ref="I15:I17"/>
    <mergeCell ref="B108:B111"/>
    <mergeCell ref="C108:C111"/>
    <mergeCell ref="A147:A166"/>
    <mergeCell ref="B148:C149"/>
    <mergeCell ref="B88:B91"/>
    <mergeCell ref="B159:D162"/>
    <mergeCell ref="A87:A128"/>
    <mergeCell ref="B147:K147"/>
    <mergeCell ref="E151:K151"/>
    <mergeCell ref="E153:F153"/>
    <mergeCell ref="B70:B73"/>
    <mergeCell ref="C70:C73"/>
    <mergeCell ref="C124:C127"/>
    <mergeCell ref="B138:B141"/>
    <mergeCell ref="C82:C85"/>
    <mergeCell ref="A129:A142"/>
    <mergeCell ref="B142:C142"/>
    <mergeCell ref="C138:C141"/>
    <mergeCell ref="B104:B107"/>
    <mergeCell ref="C104:C107"/>
    <mergeCell ref="H25:H26"/>
    <mergeCell ref="I25:I26"/>
    <mergeCell ref="J25:J26"/>
    <mergeCell ref="B62:B65"/>
    <mergeCell ref="A26:A39"/>
    <mergeCell ref="C88:C91"/>
    <mergeCell ref="A40:A86"/>
    <mergeCell ref="B47:B53"/>
    <mergeCell ref="B66:B69"/>
    <mergeCell ref="C66:C69"/>
    <mergeCell ref="B100:B103"/>
    <mergeCell ref="C100:C103"/>
    <mergeCell ref="E2:K8"/>
    <mergeCell ref="B10:K10"/>
    <mergeCell ref="K25:K26"/>
    <mergeCell ref="B165:D165"/>
    <mergeCell ref="B163:K164"/>
    <mergeCell ref="E25:E26"/>
    <mergeCell ref="F25:F26"/>
    <mergeCell ref="G25:G26"/>
    <mergeCell ref="B130:B133"/>
    <mergeCell ref="C130:C133"/>
    <mergeCell ref="B78:B81"/>
    <mergeCell ref="C78:C81"/>
    <mergeCell ref="B92:B95"/>
    <mergeCell ref="C92:C95"/>
    <mergeCell ref="B120:B123"/>
    <mergeCell ref="C120:C123"/>
    <mergeCell ref="B96:B99"/>
    <mergeCell ref="C96:C99"/>
    <mergeCell ref="B134:B137"/>
    <mergeCell ref="C134:C137"/>
    <mergeCell ref="B27:B30"/>
    <mergeCell ref="C27:C30"/>
    <mergeCell ref="B31:B34"/>
    <mergeCell ref="C31:C34"/>
    <mergeCell ref="B112:B115"/>
    <mergeCell ref="C112:C115"/>
    <mergeCell ref="B116:B119"/>
    <mergeCell ref="C116:C119"/>
  </mergeCells>
  <conditionalFormatting sqref="C143">
    <cfRule type="cellIs" priority="914" dxfId="17" operator="notEqual" stopIfTrue="1">
      <formula>$K$12</formula>
    </cfRule>
  </conditionalFormatting>
  <conditionalFormatting sqref="F12">
    <cfRule type="containsBlanks" priority="1363" dxfId="230" stopIfTrue="1">
      <formula>LEN(TRIM(F12))=0</formula>
    </cfRule>
  </conditionalFormatting>
  <conditionalFormatting sqref="K12">
    <cfRule type="cellIs" priority="920" dxfId="243" operator="greaterThan" stopIfTrue="1">
      <formula>0</formula>
    </cfRule>
  </conditionalFormatting>
  <conditionalFormatting sqref="C12:D17">
    <cfRule type="notContainsBlanks" priority="704" dxfId="26" stopIfTrue="1">
      <formula>LEN(TRIM(C12))&gt;0</formula>
    </cfRule>
  </conditionalFormatting>
  <conditionalFormatting sqref="I143">
    <cfRule type="cellIs" priority="1030" dxfId="17" operator="notEqual" stopIfTrue="1">
      <formula>$K$12</formula>
    </cfRule>
    <cfRule type="cellIs" priority="1031" dxfId="240" operator="equal" stopIfTrue="1">
      <formula>$K$12</formula>
    </cfRule>
  </conditionalFormatting>
  <conditionalFormatting sqref="B138:B141 B41:B65 B35:B38 B82:B85 B124:B127 B27:B30 B88:B91">
    <cfRule type="notContainsBlanks" priority="693" dxfId="21" stopIfTrue="1">
      <formula>LEN(TRIM(B27))&gt;0</formula>
    </cfRule>
  </conditionalFormatting>
  <conditionalFormatting sqref="C35:C38 I35 C41:C65 I41:I46 C138:C141 I138 I48:I61 I63:I65 I85:I86 C82:C85 I124 C124:C127 I126:I128 I140:I142 I37:I39 C27:C30 C88:C91 I88:I91">
    <cfRule type="cellIs" priority="692" dxfId="21" operator="greaterThan" stopIfTrue="1">
      <formula>0</formula>
    </cfRule>
  </conditionalFormatting>
  <conditionalFormatting sqref="F138:H138 D138 F124:H124 D124 D41:D45 D54:D60 D47:D52 F15 F35:H35 D35 F41:H45 F54:H60 D63:D64 F63:H64 F48:H52 D126 F126:H126 D140 F140:H140 D37 F37:H37 D88:D90 F88:H90">
    <cfRule type="notContainsBlanks" priority="678" dxfId="19" stopIfTrue="1">
      <formula>LEN(TRIM(D15))&gt;0</formula>
    </cfRule>
  </conditionalFormatting>
  <conditionalFormatting sqref="D141:G141 D127:G127 D91:G91 D85:G85 D46:G46 D53:G53 D61:G61 D65:G65">
    <cfRule type="cellIs" priority="661" dxfId="26" operator="notEqual" stopIfTrue="1">
      <formula>0</formula>
    </cfRule>
  </conditionalFormatting>
  <conditionalFormatting sqref="E35 E37">
    <cfRule type="cellIs" priority="457" dxfId="26" operator="greaterThan" stopIfTrue="1">
      <formula>0</formula>
    </cfRule>
  </conditionalFormatting>
  <conditionalFormatting sqref="E138 J138:K138 E124 J35:K35 E41:E45 E48:E52 E54:E60 J41:K46 E63:E64 J48:K61 J63:K65 J85:K86 J124:K124 J126:K128 E126 J140:K143 E140 J37:K39 J88:K91 E88:E90">
    <cfRule type="cellIs" priority="370" dxfId="19" operator="greaterThan" stopIfTrue="1">
      <formula>0</formula>
    </cfRule>
  </conditionalFormatting>
  <conditionalFormatting sqref="C129">
    <cfRule type="cellIs" priority="358" dxfId="0" operator="notEqual" stopIfTrue="1">
      <formula>0</formula>
    </cfRule>
  </conditionalFormatting>
  <conditionalFormatting sqref="B12 B15 E15 G12 G15 E12 J12 B18:B19">
    <cfRule type="cellIs" priority="354" dxfId="3" operator="equal" stopIfTrue="1">
      <formula>0</formula>
    </cfRule>
  </conditionalFormatting>
  <conditionalFormatting sqref="I12">
    <cfRule type="cellIs" priority="268" dxfId="231" operator="equal" stopIfTrue="1">
      <formula>365</formula>
    </cfRule>
    <cfRule type="containsBlanks" priority="1365" dxfId="230" stopIfTrue="1">
      <formula>LEN(TRIM(I12))=0</formula>
    </cfRule>
  </conditionalFormatting>
  <conditionalFormatting sqref="I15">
    <cfRule type="cellIs" priority="1040" dxfId="246" operator="greaterThan" stopIfTrue="1">
      <formula>$I$12</formula>
    </cfRule>
    <cfRule type="notContainsBlanks" priority="1361" dxfId="19" stopIfTrue="1">
      <formula>LEN(TRIM(I15))&gt;0</formula>
    </cfRule>
  </conditionalFormatting>
  <conditionalFormatting sqref="G19">
    <cfRule type="notContainsBlanks" priority="1362" dxfId="19" stopIfTrue="1">
      <formula>LEN(TRIM(G19))&gt;0</formula>
    </cfRule>
  </conditionalFormatting>
  <conditionalFormatting sqref="D149">
    <cfRule type="cellIs" priority="248" dxfId="226" operator="greaterThan" stopIfTrue="1">
      <formula>60</formula>
    </cfRule>
  </conditionalFormatting>
  <conditionalFormatting sqref="B148:C150">
    <cfRule type="containsText" priority="242" dxfId="213" operator="containsText" stopIfTrue="1" text="NENÍ">
      <formula>NOT(ISERROR(SEARCH("NENÍ",B148)))</formula>
    </cfRule>
    <cfRule type="containsText" priority="247" dxfId="224" operator="containsText" stopIfTrue="1" text="NENÍ">
      <formula>NOT(ISERROR(SEARCH("NENÍ",B148)))</formula>
    </cfRule>
  </conditionalFormatting>
  <conditionalFormatting sqref="E152:K152">
    <cfRule type="containsText" priority="246" dxfId="247" operator="containsText" stopIfTrue="1" text="Odchylce nad 20%">
      <formula>NOT(ISERROR(SEARCH("Odchylce nad 20%",E152)))</formula>
    </cfRule>
  </conditionalFormatting>
  <conditionalFormatting sqref="B170">
    <cfRule type="notContainsText" priority="239" dxfId="19" operator="notContains" stopIfTrue="1" text=":">
      <formula>ISERROR(SEARCH(":",B170))</formula>
    </cfRule>
    <cfRule type="containsBlanks" priority="240" dxfId="221" stopIfTrue="1">
      <formula>LEN(TRIM(B170))=0</formula>
    </cfRule>
    <cfRule type="containsText" priority="245" dxfId="26" operator="containsText" stopIfTrue="1" text="Kde: V ">
      <formula>NOT(ISERROR(SEARCH("Kde: V ",B170)))</formula>
    </cfRule>
  </conditionalFormatting>
  <conditionalFormatting sqref="H148">
    <cfRule type="containsText" priority="243" dxfId="213" operator="containsText" stopIfTrue="1" text="NENÍ">
      <formula>NOT(ISERROR(SEARCH("NENÍ",H148)))</formula>
    </cfRule>
    <cfRule type="containsText" priority="244" dxfId="26" operator="containsText" stopIfTrue="1" text="JE">
      <formula>NOT(ISERROR(SEARCH("JE",H148)))</formula>
    </cfRule>
  </conditionalFormatting>
  <conditionalFormatting sqref="F166">
    <cfRule type="containsText" priority="241" dxfId="213" operator="containsText" stopIfTrue="1" text="Číslo účtu">
      <formula>NOT(ISERROR(SEARCH("Číslo účtu",F166)))</formula>
    </cfRule>
  </conditionalFormatting>
  <conditionalFormatting sqref="E166 E170">
    <cfRule type="notContainsBlanks" priority="238" dxfId="26" stopIfTrue="1">
      <formula>LEN(TRIM(E166))&gt;0</formula>
    </cfRule>
  </conditionalFormatting>
  <conditionalFormatting sqref="K154">
    <cfRule type="cellIs" priority="249" dxfId="248" operator="greaterThan" stopIfTrue="1">
      <formula>0.2</formula>
    </cfRule>
  </conditionalFormatting>
  <conditionalFormatting sqref="D166">
    <cfRule type="cellIs" priority="237" dxfId="213" operator="greaterThan" stopIfTrue="1">
      <formula>0</formula>
    </cfRule>
  </conditionalFormatting>
  <conditionalFormatting sqref="C166">
    <cfRule type="cellIs" priority="236" dxfId="213" operator="greaterThan" stopIfTrue="1">
      <formula>20%</formula>
    </cfRule>
  </conditionalFormatting>
  <conditionalFormatting sqref="K153">
    <cfRule type="containsBlanks" priority="232" dxfId="186" stopIfTrue="1">
      <formula>LEN(TRIM(K153))=0</formula>
    </cfRule>
    <cfRule type="cellIs" priority="234" dxfId="248" operator="greaterThan" stopIfTrue="1">
      <formula>$G$153</formula>
    </cfRule>
    <cfRule type="cellIs" priority="250" dxfId="249" operator="lessThanOrEqual" stopIfTrue="1">
      <formula>$G$153</formula>
    </cfRule>
  </conditionalFormatting>
  <conditionalFormatting sqref="B151:D156">
    <cfRule type="containsText" priority="235" dxfId="249" operator="containsText" stopIfTrue="1" text="Kontrola">
      <formula>NOT(ISERROR(SEARCH("Kontrola",B151)))</formula>
    </cfRule>
  </conditionalFormatting>
  <conditionalFormatting sqref="E153:F153 G160">
    <cfRule type="notContainsBlanks" priority="1367" dxfId="250" stopIfTrue="1">
      <formula>LEN(TRIM(E153))&gt;0</formula>
    </cfRule>
  </conditionalFormatting>
  <conditionalFormatting sqref="K154">
    <cfRule type="containsBlanks" priority="231" dxfId="186" stopIfTrue="1">
      <formula>LEN(TRIM(K154))=0</formula>
    </cfRule>
    <cfRule type="cellIs" priority="233" dxfId="249" operator="lessThanOrEqual" stopIfTrue="1">
      <formula>0.2</formula>
    </cfRule>
  </conditionalFormatting>
  <conditionalFormatting sqref="B159:D162">
    <cfRule type="containsText" priority="230" dxfId="251" operator="containsText" stopIfTrue="1" text="Kontrola">
      <formula>NOT(ISERROR(SEARCH("Kontrola",B159)))</formula>
    </cfRule>
  </conditionalFormatting>
  <conditionalFormatting sqref="E161:J162">
    <cfRule type="containsText" priority="228" dxfId="251" operator="containsText" stopIfTrue="1" text="neobsahuje">
      <formula>NOT(ISERROR(SEARCH("neobsahuje",E161)))</formula>
    </cfRule>
    <cfRule type="containsText" priority="229" dxfId="252" operator="containsText" stopIfTrue="1" text="obsahuje">
      <formula>NOT(ISERROR(SEARCH("obsahuje",E161)))</formula>
    </cfRule>
  </conditionalFormatting>
  <conditionalFormatting sqref="E159:J159">
    <cfRule type="containsText" priority="226" dxfId="251" operator="containsText" stopIfTrue="1" text="nepřesáhlo">
      <formula>NOT(ISERROR(SEARCH("nepřesáhlo",E159)))</formula>
    </cfRule>
    <cfRule type="containsText" priority="227" dxfId="248" operator="containsText" stopIfTrue="1" text=" přesáhlo ">
      <formula>NOT(ISERROR(SEARCH(" přesáhlo ",E159)))</formula>
    </cfRule>
  </conditionalFormatting>
  <conditionalFormatting sqref="H160:I160 H158:I158">
    <cfRule type="containsText" priority="224" dxfId="186" operator="containsText" stopIfTrue="1" text="nepravda">
      <formula>NOT(ISERROR(SEARCH("nepravda",H158)))</formula>
    </cfRule>
    <cfRule type="notContainsBlanks" priority="225" dxfId="250" stopIfTrue="1">
      <formula>LEN(TRIM(H158))&gt;0</formula>
    </cfRule>
  </conditionalFormatting>
  <conditionalFormatting sqref="E151:K151">
    <cfRule type="containsText" priority="222" dxfId="249" operator="containsText" stopIfTrue="1" text="je v souladu">
      <formula>NOT(ISERROR(SEARCH("je v souladu",E151)))</formula>
    </cfRule>
    <cfRule type="containsText" priority="223" dxfId="248" operator="containsText" stopIfTrue="1" text="je větší">
      <formula>NOT(ISERROR(SEARCH("je větší",E151)))</formula>
    </cfRule>
  </conditionalFormatting>
  <conditionalFormatting sqref="B157:D158">
    <cfRule type="notContainsBlanks" priority="1366" dxfId="253" stopIfTrue="1">
      <formula>LEN(TRIM(B157))&gt;0</formula>
    </cfRule>
  </conditionalFormatting>
  <conditionalFormatting sqref="K157">
    <cfRule type="containsText" priority="213" dxfId="168" operator="containsText" stopIfTrue="1" text="nepravda">
      <formula>NOT(ISERROR(SEARCH("nepravda",K157)))</formula>
    </cfRule>
    <cfRule type="containsBlanks" priority="1374" dxfId="181" stopIfTrue="1">
      <formula>LEN(TRIM(K157))=0</formula>
    </cfRule>
    <cfRule type="cellIs" priority="1378" dxfId="248" operator="greaterThan" stopIfTrue="1">
      <formula>30.49%</formula>
    </cfRule>
  </conditionalFormatting>
  <conditionalFormatting sqref="J158">
    <cfRule type="containsText" priority="212" dxfId="186" operator="containsText" stopIfTrue="1" text="nepravda">
      <formula>NOT(ISERROR(SEARCH("nepravda",J158)))</formula>
    </cfRule>
    <cfRule type="notContainsBlanks" priority="214" dxfId="250" stopIfTrue="1">
      <formula>LEN(TRIM(J158))&gt;0</formula>
    </cfRule>
  </conditionalFormatting>
  <conditionalFormatting sqref="K160">
    <cfRule type="containsText" priority="182" dxfId="186" operator="containsText" stopIfTrue="1" text="nepravda">
      <formula>NOT(ISERROR(SEARCH("nepravda",K160)))</formula>
    </cfRule>
    <cfRule type="containsBlanks" priority="190" dxfId="181" stopIfTrue="1">
      <formula>LEN(TRIM(K160))=0</formula>
    </cfRule>
    <cfRule type="cellIs" priority="1377" dxfId="250" operator="lessThan" stopIfTrue="1">
      <formula>0.5%</formula>
    </cfRule>
    <cfRule type="cellIs" priority="1381" dxfId="248" operator="greaterThan" stopIfTrue="1">
      <formula>0.49%</formula>
    </cfRule>
  </conditionalFormatting>
  <conditionalFormatting sqref="K158">
    <cfRule type="containsText" priority="183" dxfId="186" operator="containsText" stopIfTrue="1" text="nepravda">
      <formula>NOT(ISERROR(SEARCH("nepravda",K158)))</formula>
    </cfRule>
    <cfRule type="containsBlanks" priority="207" dxfId="181" stopIfTrue="1">
      <formula>LEN(TRIM(K158))=0</formula>
    </cfRule>
    <cfRule type="cellIs" priority="1379" dxfId="250" operator="lessThan" stopIfTrue="1">
      <formula>0.5%</formula>
    </cfRule>
    <cfRule type="cellIs" priority="1382" dxfId="248" operator="greaterThanOrEqual" stopIfTrue="1">
      <formula>0.5%</formula>
    </cfRule>
  </conditionalFormatting>
  <conditionalFormatting sqref="K159">
    <cfRule type="containsText" priority="204" dxfId="168" operator="containsText" stopIfTrue="1" text="nepravda">
      <formula>NOT(ISERROR(SEARCH("nepravda",K159)))</formula>
    </cfRule>
    <cfRule type="containsBlanks" priority="1376" dxfId="181" stopIfTrue="1">
      <formula>LEN(TRIM(K159))=0</formula>
    </cfRule>
    <cfRule type="cellIs" priority="1380" dxfId="254" operator="greaterThan" stopIfTrue="1">
      <formula>25.49%</formula>
    </cfRule>
  </conditionalFormatting>
  <conditionalFormatting sqref="E154:F156">
    <cfRule type="notContainsBlanks" priority="201" dxfId="250" stopIfTrue="1">
      <formula>LEN(TRIM(E154))&gt;0</formula>
    </cfRule>
  </conditionalFormatting>
  <conditionalFormatting sqref="G153">
    <cfRule type="notContainsBlanks" priority="200" dxfId="250" stopIfTrue="1">
      <formula>LEN(TRIM(G153))&gt;0</formula>
    </cfRule>
  </conditionalFormatting>
  <conditionalFormatting sqref="G154:G156">
    <cfRule type="notContainsBlanks" priority="199" dxfId="250" stopIfTrue="1">
      <formula>LEN(TRIM(G154))&gt;0</formula>
    </cfRule>
  </conditionalFormatting>
  <conditionalFormatting sqref="H153:J153">
    <cfRule type="notContainsBlanks" priority="198" dxfId="250" stopIfTrue="1">
      <formula>LEN(TRIM(H153))&gt;0</formula>
    </cfRule>
  </conditionalFormatting>
  <conditionalFormatting sqref="H154:J154">
    <cfRule type="notContainsBlanks" priority="197" dxfId="250" stopIfTrue="1">
      <formula>LEN(TRIM(H154))&gt;0</formula>
    </cfRule>
  </conditionalFormatting>
  <conditionalFormatting sqref="H155:J155">
    <cfRule type="notContainsBlanks" priority="196" dxfId="250" stopIfTrue="1">
      <formula>LEN(TRIM(H155))&gt;0</formula>
    </cfRule>
  </conditionalFormatting>
  <conditionalFormatting sqref="H156:J156">
    <cfRule type="notContainsBlanks" priority="195" dxfId="250" stopIfTrue="1">
      <formula>LEN(TRIM(H156))&gt;0</formula>
    </cfRule>
  </conditionalFormatting>
  <conditionalFormatting sqref="K155">
    <cfRule type="notContainsBlanks" priority="194" dxfId="250" stopIfTrue="1">
      <formula>LEN(TRIM(K155))&gt;0</formula>
    </cfRule>
  </conditionalFormatting>
  <conditionalFormatting sqref="K156">
    <cfRule type="notContainsBlanks" priority="193" dxfId="250" stopIfTrue="1">
      <formula>LEN(TRIM(K156))&gt;0</formula>
    </cfRule>
  </conditionalFormatting>
  <conditionalFormatting sqref="E158:F158">
    <cfRule type="notContainsBlanks" priority="192" dxfId="250" stopIfTrue="1">
      <formula>LEN(TRIM(E158))&gt;0</formula>
    </cfRule>
  </conditionalFormatting>
  <conditionalFormatting sqref="E160:F160">
    <cfRule type="notContainsBlanks" priority="191" dxfId="250" stopIfTrue="1">
      <formula>LEN(TRIM(E160))&gt;0</formula>
    </cfRule>
  </conditionalFormatting>
  <conditionalFormatting sqref="G158">
    <cfRule type="notContainsBlanks" priority="1370" dxfId="168" stopIfTrue="1">
      <formula>LEN(TRIM(G158))&gt;0</formula>
    </cfRule>
    <cfRule type="notContainsBlanks" priority="1370" dxfId="250" stopIfTrue="1">
      <formula>LEN(TRIM(G158))&gt;0</formula>
    </cfRule>
  </conditionalFormatting>
  <conditionalFormatting sqref="J160">
    <cfRule type="notContainsBlanks" priority="188" dxfId="250" stopIfTrue="1">
      <formula>LEN(TRIM(J160))&gt;0</formula>
    </cfRule>
  </conditionalFormatting>
  <conditionalFormatting sqref="E157:J157">
    <cfRule type="containsText" priority="184" dxfId="255" operator="containsText" stopIfTrue="1" text="nepřesáhlo">
      <formula>NOT(ISERROR(SEARCH("nepřesáhlo",E157)))</formula>
    </cfRule>
    <cfRule type="containsText" priority="185" dxfId="248" operator="containsText" stopIfTrue="1" text=" přesáhlo">
      <formula>NOT(ISERROR(SEARCH(" přesáhlo",E157)))</formula>
    </cfRule>
  </conditionalFormatting>
  <conditionalFormatting sqref="I47">
    <cfRule type="cellIs" priority="181" dxfId="21" operator="greaterThan" stopIfTrue="1">
      <formula>0</formula>
    </cfRule>
  </conditionalFormatting>
  <conditionalFormatting sqref="F47:H47">
    <cfRule type="notContainsBlanks" priority="180" dxfId="19" stopIfTrue="1">
      <formula>LEN(TRIM(F47))&gt;0</formula>
    </cfRule>
  </conditionalFormatting>
  <conditionalFormatting sqref="E47 J47:K47">
    <cfRule type="cellIs" priority="179" dxfId="19" operator="greaterThan" stopIfTrue="1">
      <formula>0</formula>
    </cfRule>
  </conditionalFormatting>
  <conditionalFormatting sqref="I62">
    <cfRule type="cellIs" priority="178" dxfId="21" operator="greaterThan" stopIfTrue="1">
      <formula>0</formula>
    </cfRule>
  </conditionalFormatting>
  <conditionalFormatting sqref="D62 F62:H62">
    <cfRule type="notContainsBlanks" priority="177" dxfId="19" stopIfTrue="1">
      <formula>LEN(TRIM(D62))&gt;0</formula>
    </cfRule>
  </conditionalFormatting>
  <conditionalFormatting sqref="E62 J62:K62">
    <cfRule type="cellIs" priority="176" dxfId="19" operator="greaterThan" stopIfTrue="1">
      <formula>0</formula>
    </cfRule>
  </conditionalFormatting>
  <conditionalFormatting sqref="I82:I84">
    <cfRule type="cellIs" priority="175" dxfId="21" operator="greaterThan" stopIfTrue="1">
      <formula>0</formula>
    </cfRule>
  </conditionalFormatting>
  <conditionalFormatting sqref="D82:D84 F82:H84">
    <cfRule type="notContainsBlanks" priority="174" dxfId="19" stopIfTrue="1">
      <formula>LEN(TRIM(D82))&gt;0</formula>
    </cfRule>
  </conditionalFormatting>
  <conditionalFormatting sqref="E82:E84 J82:K84">
    <cfRule type="cellIs" priority="173" dxfId="19" operator="greaterThan" stopIfTrue="1">
      <formula>0</formula>
    </cfRule>
  </conditionalFormatting>
  <conditionalFormatting sqref="B66:B69">
    <cfRule type="notContainsBlanks" priority="169" dxfId="21" stopIfTrue="1">
      <formula>LEN(TRIM(B66))&gt;0</formula>
    </cfRule>
  </conditionalFormatting>
  <conditionalFormatting sqref="C66:C69 I67:I69">
    <cfRule type="cellIs" priority="168" dxfId="21" operator="greaterThan" stopIfTrue="1">
      <formula>0</formula>
    </cfRule>
  </conditionalFormatting>
  <conditionalFormatting sqref="D67:D68 F67:H68">
    <cfRule type="notContainsBlanks" priority="167" dxfId="19" stopIfTrue="1">
      <formula>LEN(TRIM(D67))&gt;0</formula>
    </cfRule>
  </conditionalFormatting>
  <conditionalFormatting sqref="D69:G69">
    <cfRule type="cellIs" priority="166" dxfId="26" operator="notEqual" stopIfTrue="1">
      <formula>0</formula>
    </cfRule>
  </conditionalFormatting>
  <conditionalFormatting sqref="E67:E68 J67:K69">
    <cfRule type="cellIs" priority="165" dxfId="19" operator="greaterThan" stopIfTrue="1">
      <formula>0</formula>
    </cfRule>
  </conditionalFormatting>
  <conditionalFormatting sqref="I66">
    <cfRule type="cellIs" priority="164" dxfId="21" operator="greaterThan" stopIfTrue="1">
      <formula>0</formula>
    </cfRule>
  </conditionalFormatting>
  <conditionalFormatting sqref="D66 F66:H66">
    <cfRule type="notContainsBlanks" priority="163" dxfId="19" stopIfTrue="1">
      <formula>LEN(TRIM(D66))&gt;0</formula>
    </cfRule>
  </conditionalFormatting>
  <conditionalFormatting sqref="E66 J66:K66">
    <cfRule type="cellIs" priority="162" dxfId="19" operator="greaterThan" stopIfTrue="1">
      <formula>0</formula>
    </cfRule>
  </conditionalFormatting>
  <conditionalFormatting sqref="B70:B73">
    <cfRule type="notContainsBlanks" priority="161" dxfId="21" stopIfTrue="1">
      <formula>LEN(TRIM(B70))&gt;0</formula>
    </cfRule>
  </conditionalFormatting>
  <conditionalFormatting sqref="C70:C73 I71:I73">
    <cfRule type="cellIs" priority="160" dxfId="21" operator="greaterThan" stopIfTrue="1">
      <formula>0</formula>
    </cfRule>
  </conditionalFormatting>
  <conditionalFormatting sqref="D71:D72 F71:H72">
    <cfRule type="notContainsBlanks" priority="159" dxfId="19" stopIfTrue="1">
      <formula>LEN(TRIM(D71))&gt;0</formula>
    </cfRule>
  </conditionalFormatting>
  <conditionalFormatting sqref="D73:G73">
    <cfRule type="cellIs" priority="158" dxfId="26" operator="notEqual" stopIfTrue="1">
      <formula>0</formula>
    </cfRule>
  </conditionalFormatting>
  <conditionalFormatting sqref="E71:E72 J71:K73">
    <cfRule type="cellIs" priority="157" dxfId="19" operator="greaterThan" stopIfTrue="1">
      <formula>0</formula>
    </cfRule>
  </conditionalFormatting>
  <conditionalFormatting sqref="I70">
    <cfRule type="cellIs" priority="156" dxfId="21" operator="greaterThan" stopIfTrue="1">
      <formula>0</formula>
    </cfRule>
  </conditionalFormatting>
  <conditionalFormatting sqref="D70 F70:H70">
    <cfRule type="notContainsBlanks" priority="155" dxfId="19" stopIfTrue="1">
      <formula>LEN(TRIM(D70))&gt;0</formula>
    </cfRule>
  </conditionalFormatting>
  <conditionalFormatting sqref="E70 J70:K70">
    <cfRule type="cellIs" priority="154" dxfId="19" operator="greaterThan" stopIfTrue="1">
      <formula>0</formula>
    </cfRule>
  </conditionalFormatting>
  <conditionalFormatting sqref="B74:B77">
    <cfRule type="notContainsBlanks" priority="153" dxfId="21" stopIfTrue="1">
      <formula>LEN(TRIM(B74))&gt;0</formula>
    </cfRule>
  </conditionalFormatting>
  <conditionalFormatting sqref="C74:C77 I75:I77">
    <cfRule type="cellIs" priority="152" dxfId="21" operator="greaterThan" stopIfTrue="1">
      <formula>0</formula>
    </cfRule>
  </conditionalFormatting>
  <conditionalFormatting sqref="D75:D76 F75:H76">
    <cfRule type="notContainsBlanks" priority="151" dxfId="19" stopIfTrue="1">
      <formula>LEN(TRIM(D75))&gt;0</formula>
    </cfRule>
  </conditionalFormatting>
  <conditionalFormatting sqref="D77:G77">
    <cfRule type="cellIs" priority="150" dxfId="26" operator="notEqual" stopIfTrue="1">
      <formula>0</formula>
    </cfRule>
  </conditionalFormatting>
  <conditionalFormatting sqref="E75:E76 J75:K77">
    <cfRule type="cellIs" priority="149" dxfId="19" operator="greaterThan" stopIfTrue="1">
      <formula>0</formula>
    </cfRule>
  </conditionalFormatting>
  <conditionalFormatting sqref="I74">
    <cfRule type="cellIs" priority="148" dxfId="21" operator="greaterThan" stopIfTrue="1">
      <formula>0</formula>
    </cfRule>
  </conditionalFormatting>
  <conditionalFormatting sqref="D74 F74:H74">
    <cfRule type="notContainsBlanks" priority="147" dxfId="19" stopIfTrue="1">
      <formula>LEN(TRIM(D74))&gt;0</formula>
    </cfRule>
  </conditionalFormatting>
  <conditionalFormatting sqref="E74 J74:K74">
    <cfRule type="cellIs" priority="146" dxfId="19" operator="greaterThan" stopIfTrue="1">
      <formula>0</formula>
    </cfRule>
  </conditionalFormatting>
  <conditionalFormatting sqref="B78:B81">
    <cfRule type="notContainsBlanks" priority="145" dxfId="21" stopIfTrue="1">
      <formula>LEN(TRIM(B78))&gt;0</formula>
    </cfRule>
  </conditionalFormatting>
  <conditionalFormatting sqref="C78:C81 I79:I81">
    <cfRule type="cellIs" priority="144" dxfId="21" operator="greaterThan" stopIfTrue="1">
      <formula>0</formula>
    </cfRule>
  </conditionalFormatting>
  <conditionalFormatting sqref="D79:D80 F79:H80">
    <cfRule type="notContainsBlanks" priority="143" dxfId="19" stopIfTrue="1">
      <formula>LEN(TRIM(D79))&gt;0</formula>
    </cfRule>
  </conditionalFormatting>
  <conditionalFormatting sqref="D81:G81">
    <cfRule type="cellIs" priority="142" dxfId="26" operator="notEqual" stopIfTrue="1">
      <formula>0</formula>
    </cfRule>
  </conditionalFormatting>
  <conditionalFormatting sqref="E79:E80 J79:K81">
    <cfRule type="cellIs" priority="141" dxfId="19" operator="greaterThan" stopIfTrue="1">
      <formula>0</formula>
    </cfRule>
  </conditionalFormatting>
  <conditionalFormatting sqref="I78">
    <cfRule type="cellIs" priority="140" dxfId="21" operator="greaterThan" stopIfTrue="1">
      <formula>0</formula>
    </cfRule>
  </conditionalFormatting>
  <conditionalFormatting sqref="D78 F78:H78">
    <cfRule type="notContainsBlanks" priority="139" dxfId="19" stopIfTrue="1">
      <formula>LEN(TRIM(D78))&gt;0</formula>
    </cfRule>
  </conditionalFormatting>
  <conditionalFormatting sqref="E78 J78:K78">
    <cfRule type="cellIs" priority="138" dxfId="19" operator="greaterThan" stopIfTrue="1">
      <formula>0</formula>
    </cfRule>
  </conditionalFormatting>
  <conditionalFormatting sqref="B92:B95">
    <cfRule type="notContainsBlanks" priority="137" dxfId="21" stopIfTrue="1">
      <formula>LEN(TRIM(B92))&gt;0</formula>
    </cfRule>
  </conditionalFormatting>
  <conditionalFormatting sqref="C92:C95 I94:I95">
    <cfRule type="cellIs" priority="136" dxfId="21" operator="greaterThan" stopIfTrue="1">
      <formula>0</formula>
    </cfRule>
  </conditionalFormatting>
  <conditionalFormatting sqref="D94 F94:H94">
    <cfRule type="notContainsBlanks" priority="135" dxfId="19" stopIfTrue="1">
      <formula>LEN(TRIM(D94))&gt;0</formula>
    </cfRule>
  </conditionalFormatting>
  <conditionalFormatting sqref="D95:G95">
    <cfRule type="cellIs" priority="134" dxfId="26" operator="notEqual" stopIfTrue="1">
      <formula>0</formula>
    </cfRule>
  </conditionalFormatting>
  <conditionalFormatting sqref="J94:K95 E94">
    <cfRule type="cellIs" priority="133" dxfId="19" operator="greaterThan" stopIfTrue="1">
      <formula>0</formula>
    </cfRule>
  </conditionalFormatting>
  <conditionalFormatting sqref="B120:B123">
    <cfRule type="notContainsBlanks" priority="132" dxfId="21" stopIfTrue="1">
      <formula>LEN(TRIM(B120))&gt;0</formula>
    </cfRule>
  </conditionalFormatting>
  <conditionalFormatting sqref="I120 C120:C123 I122:I123">
    <cfRule type="cellIs" priority="131" dxfId="21" operator="greaterThan" stopIfTrue="1">
      <formula>0</formula>
    </cfRule>
  </conditionalFormatting>
  <conditionalFormatting sqref="F120:H120 D120 D122 F122:H122">
    <cfRule type="notContainsBlanks" priority="130" dxfId="19" stopIfTrue="1">
      <formula>LEN(TRIM(D120))&gt;0</formula>
    </cfRule>
  </conditionalFormatting>
  <conditionalFormatting sqref="D123:G123">
    <cfRule type="cellIs" priority="129" dxfId="26" operator="notEqual" stopIfTrue="1">
      <formula>0</formula>
    </cfRule>
  </conditionalFormatting>
  <conditionalFormatting sqref="E120 J120:K120 J122:K123 E122">
    <cfRule type="cellIs" priority="128" dxfId="19" operator="greaterThan" stopIfTrue="1">
      <formula>0</formula>
    </cfRule>
  </conditionalFormatting>
  <conditionalFormatting sqref="I121">
    <cfRule type="cellIs" priority="124" dxfId="21" operator="greaterThan" stopIfTrue="1">
      <formula>0</formula>
    </cfRule>
  </conditionalFormatting>
  <conditionalFormatting sqref="D121 F121:H121">
    <cfRule type="notContainsBlanks" priority="123" dxfId="19" stopIfTrue="1">
      <formula>LEN(TRIM(D121))&gt;0</formula>
    </cfRule>
  </conditionalFormatting>
  <conditionalFormatting sqref="J121:K121 E121">
    <cfRule type="cellIs" priority="122" dxfId="19" operator="greaterThan" stopIfTrue="1">
      <formula>0</formula>
    </cfRule>
  </conditionalFormatting>
  <conditionalFormatting sqref="I125">
    <cfRule type="cellIs" priority="121" dxfId="21" operator="greaterThan" stopIfTrue="1">
      <formula>0</formula>
    </cfRule>
  </conditionalFormatting>
  <conditionalFormatting sqref="D125 F125:H125">
    <cfRule type="notContainsBlanks" priority="120" dxfId="19" stopIfTrue="1">
      <formula>LEN(TRIM(D125))&gt;0</formula>
    </cfRule>
  </conditionalFormatting>
  <conditionalFormatting sqref="J125:K125 E125">
    <cfRule type="cellIs" priority="119" dxfId="19" operator="greaterThan" stopIfTrue="1">
      <formula>0</formula>
    </cfRule>
  </conditionalFormatting>
  <conditionalFormatting sqref="B96:B99">
    <cfRule type="notContainsBlanks" priority="118" dxfId="21" stopIfTrue="1">
      <formula>LEN(TRIM(B96))&gt;0</formula>
    </cfRule>
  </conditionalFormatting>
  <conditionalFormatting sqref="I96 C96:C99 I98:I99">
    <cfRule type="cellIs" priority="117" dxfId="21" operator="greaterThan" stopIfTrue="1">
      <formula>0</formula>
    </cfRule>
  </conditionalFormatting>
  <conditionalFormatting sqref="F96:H96 D96 D98 F98:H98">
    <cfRule type="notContainsBlanks" priority="116" dxfId="19" stopIfTrue="1">
      <formula>LEN(TRIM(D96))&gt;0</formula>
    </cfRule>
  </conditionalFormatting>
  <conditionalFormatting sqref="D99:G99">
    <cfRule type="cellIs" priority="115" dxfId="26" operator="notEqual" stopIfTrue="1">
      <formula>0</formula>
    </cfRule>
  </conditionalFormatting>
  <conditionalFormatting sqref="E96 J96:K96 J98:K99 E98">
    <cfRule type="cellIs" priority="114" dxfId="19" operator="greaterThan" stopIfTrue="1">
      <formula>0</formula>
    </cfRule>
  </conditionalFormatting>
  <conditionalFormatting sqref="I97">
    <cfRule type="cellIs" priority="113" dxfId="21" operator="greaterThan" stopIfTrue="1">
      <formula>0</formula>
    </cfRule>
  </conditionalFormatting>
  <conditionalFormatting sqref="D97 F97:H97">
    <cfRule type="notContainsBlanks" priority="112" dxfId="19" stopIfTrue="1">
      <formula>LEN(TRIM(D97))&gt;0</formula>
    </cfRule>
  </conditionalFormatting>
  <conditionalFormatting sqref="J97:K97 E97">
    <cfRule type="cellIs" priority="111" dxfId="19" operator="greaterThan" stopIfTrue="1">
      <formula>0</formula>
    </cfRule>
  </conditionalFormatting>
  <conditionalFormatting sqref="B100:B103">
    <cfRule type="notContainsBlanks" priority="110" dxfId="21" stopIfTrue="1">
      <formula>LEN(TRIM(B100))&gt;0</formula>
    </cfRule>
  </conditionalFormatting>
  <conditionalFormatting sqref="I100 C100:C103 I102:I103">
    <cfRule type="cellIs" priority="109" dxfId="21" operator="greaterThan" stopIfTrue="1">
      <formula>0</formula>
    </cfRule>
  </conditionalFormatting>
  <conditionalFormatting sqref="F100:H100 D100 D102 F102:H102">
    <cfRule type="notContainsBlanks" priority="108" dxfId="19" stopIfTrue="1">
      <formula>LEN(TRIM(D100))&gt;0</formula>
    </cfRule>
  </conditionalFormatting>
  <conditionalFormatting sqref="D103:G103">
    <cfRule type="cellIs" priority="107" dxfId="26" operator="notEqual" stopIfTrue="1">
      <formula>0</formula>
    </cfRule>
  </conditionalFormatting>
  <conditionalFormatting sqref="E100 J100:K100 J102:K103 E102">
    <cfRule type="cellIs" priority="106" dxfId="19" operator="greaterThan" stopIfTrue="1">
      <formula>0</formula>
    </cfRule>
  </conditionalFormatting>
  <conditionalFormatting sqref="I101">
    <cfRule type="cellIs" priority="105" dxfId="21" operator="greaterThan" stopIfTrue="1">
      <formula>0</formula>
    </cfRule>
  </conditionalFormatting>
  <conditionalFormatting sqref="D101 F101:H101">
    <cfRule type="notContainsBlanks" priority="104" dxfId="19" stopIfTrue="1">
      <formula>LEN(TRIM(D101))&gt;0</formula>
    </cfRule>
  </conditionalFormatting>
  <conditionalFormatting sqref="J101:K101 E101">
    <cfRule type="cellIs" priority="103" dxfId="19" operator="greaterThan" stopIfTrue="1">
      <formula>0</formula>
    </cfRule>
  </conditionalFormatting>
  <conditionalFormatting sqref="B104:B107">
    <cfRule type="notContainsBlanks" priority="102" dxfId="21" stopIfTrue="1">
      <formula>LEN(TRIM(B104))&gt;0</formula>
    </cfRule>
  </conditionalFormatting>
  <conditionalFormatting sqref="I104 C104:C107 I106:I107">
    <cfRule type="cellIs" priority="101" dxfId="21" operator="greaterThan" stopIfTrue="1">
      <formula>0</formula>
    </cfRule>
  </conditionalFormatting>
  <conditionalFormatting sqref="F104:H104 D104 D106 F106:H106">
    <cfRule type="notContainsBlanks" priority="100" dxfId="19" stopIfTrue="1">
      <formula>LEN(TRIM(D104))&gt;0</formula>
    </cfRule>
  </conditionalFormatting>
  <conditionalFormatting sqref="D107:G107">
    <cfRule type="cellIs" priority="99" dxfId="26" operator="notEqual" stopIfTrue="1">
      <formula>0</formula>
    </cfRule>
  </conditionalFormatting>
  <conditionalFormatting sqref="E104 J104:K104 J106:K107 E106">
    <cfRule type="cellIs" priority="98" dxfId="19" operator="greaterThan" stopIfTrue="1">
      <formula>0</formula>
    </cfRule>
  </conditionalFormatting>
  <conditionalFormatting sqref="I105">
    <cfRule type="cellIs" priority="97" dxfId="21" operator="greaterThan" stopIfTrue="1">
      <formula>0</formula>
    </cfRule>
  </conditionalFormatting>
  <conditionalFormatting sqref="D105 F105:H105">
    <cfRule type="notContainsBlanks" priority="96" dxfId="19" stopIfTrue="1">
      <formula>LEN(TRIM(D105))&gt;0</formula>
    </cfRule>
  </conditionalFormatting>
  <conditionalFormatting sqref="J105:K105 E105">
    <cfRule type="cellIs" priority="95" dxfId="19" operator="greaterThan" stopIfTrue="1">
      <formula>0</formula>
    </cfRule>
  </conditionalFormatting>
  <conditionalFormatting sqref="B108:B111">
    <cfRule type="notContainsBlanks" priority="94" dxfId="21" stopIfTrue="1">
      <formula>LEN(TRIM(B108))&gt;0</formula>
    </cfRule>
  </conditionalFormatting>
  <conditionalFormatting sqref="I108 C108:C111 I110:I111">
    <cfRule type="cellIs" priority="93" dxfId="21" operator="greaterThan" stopIfTrue="1">
      <formula>0</formula>
    </cfRule>
  </conditionalFormatting>
  <conditionalFormatting sqref="F108:H108 D108 D110 F110:H110">
    <cfRule type="notContainsBlanks" priority="92" dxfId="19" stopIfTrue="1">
      <formula>LEN(TRIM(D108))&gt;0</formula>
    </cfRule>
  </conditionalFormatting>
  <conditionalFormatting sqref="D111:G111">
    <cfRule type="cellIs" priority="91" dxfId="26" operator="notEqual" stopIfTrue="1">
      <formula>0</formula>
    </cfRule>
  </conditionalFormatting>
  <conditionalFormatting sqref="E108 J108:K108 J110:K111 E110">
    <cfRule type="cellIs" priority="90" dxfId="19" operator="greaterThan" stopIfTrue="1">
      <formula>0</formula>
    </cfRule>
  </conditionalFormatting>
  <conditionalFormatting sqref="I109">
    <cfRule type="cellIs" priority="89" dxfId="21" operator="greaterThan" stopIfTrue="1">
      <formula>0</formula>
    </cfRule>
  </conditionalFormatting>
  <conditionalFormatting sqref="D109 F109:H109">
    <cfRule type="notContainsBlanks" priority="88" dxfId="19" stopIfTrue="1">
      <formula>LEN(TRIM(D109))&gt;0</formula>
    </cfRule>
  </conditionalFormatting>
  <conditionalFormatting sqref="J109:K109 E109">
    <cfRule type="cellIs" priority="87" dxfId="19" operator="greaterThan" stopIfTrue="1">
      <formula>0</formula>
    </cfRule>
  </conditionalFormatting>
  <conditionalFormatting sqref="B112:B115">
    <cfRule type="notContainsBlanks" priority="86" dxfId="21" stopIfTrue="1">
      <formula>LEN(TRIM(B112))&gt;0</formula>
    </cfRule>
  </conditionalFormatting>
  <conditionalFormatting sqref="I112 C112:C115 I114:I115">
    <cfRule type="cellIs" priority="85" dxfId="21" operator="greaterThan" stopIfTrue="1">
      <formula>0</formula>
    </cfRule>
  </conditionalFormatting>
  <conditionalFormatting sqref="F112:H112 D112 D114 F114:H114">
    <cfRule type="notContainsBlanks" priority="84" dxfId="19" stopIfTrue="1">
      <formula>LEN(TRIM(D112))&gt;0</formula>
    </cfRule>
  </conditionalFormatting>
  <conditionalFormatting sqref="D115:G115">
    <cfRule type="cellIs" priority="83" dxfId="26" operator="notEqual" stopIfTrue="1">
      <formula>0</formula>
    </cfRule>
  </conditionalFormatting>
  <conditionalFormatting sqref="E112 J112:K112 J114:K115 E114">
    <cfRule type="cellIs" priority="82" dxfId="19" operator="greaterThan" stopIfTrue="1">
      <formula>0</formula>
    </cfRule>
  </conditionalFormatting>
  <conditionalFormatting sqref="I113">
    <cfRule type="cellIs" priority="81" dxfId="21" operator="greaterThan" stopIfTrue="1">
      <formula>0</formula>
    </cfRule>
  </conditionalFormatting>
  <conditionalFormatting sqref="D113 F113:H113">
    <cfRule type="notContainsBlanks" priority="80" dxfId="19" stopIfTrue="1">
      <formula>LEN(TRIM(D113))&gt;0</formula>
    </cfRule>
  </conditionalFormatting>
  <conditionalFormatting sqref="J113:K113 E113">
    <cfRule type="cellIs" priority="79" dxfId="19" operator="greaterThan" stopIfTrue="1">
      <formula>0</formula>
    </cfRule>
  </conditionalFormatting>
  <conditionalFormatting sqref="B116:B119">
    <cfRule type="notContainsBlanks" priority="78" dxfId="21" stopIfTrue="1">
      <formula>LEN(TRIM(B116))&gt;0</formula>
    </cfRule>
  </conditionalFormatting>
  <conditionalFormatting sqref="I116 C116:C119 I118:I119">
    <cfRule type="cellIs" priority="77" dxfId="21" operator="greaterThan" stopIfTrue="1">
      <formula>0</formula>
    </cfRule>
  </conditionalFormatting>
  <conditionalFormatting sqref="F116:H116 D116 D118 F118:H118">
    <cfRule type="notContainsBlanks" priority="76" dxfId="19" stopIfTrue="1">
      <formula>LEN(TRIM(D116))&gt;0</formula>
    </cfRule>
  </conditionalFormatting>
  <conditionalFormatting sqref="D119:G119">
    <cfRule type="cellIs" priority="75" dxfId="26" operator="notEqual" stopIfTrue="1">
      <formula>0</formula>
    </cfRule>
  </conditionalFormatting>
  <conditionalFormatting sqref="E116 J116:K116 J118:K119 E118">
    <cfRule type="cellIs" priority="74" dxfId="19" operator="greaterThan" stopIfTrue="1">
      <formula>0</formula>
    </cfRule>
  </conditionalFormatting>
  <conditionalFormatting sqref="I117">
    <cfRule type="cellIs" priority="73" dxfId="21" operator="greaterThan" stopIfTrue="1">
      <formula>0</formula>
    </cfRule>
  </conditionalFormatting>
  <conditionalFormatting sqref="D117 F117:H117">
    <cfRule type="notContainsBlanks" priority="72" dxfId="19" stopIfTrue="1">
      <formula>LEN(TRIM(D117))&gt;0</formula>
    </cfRule>
  </conditionalFormatting>
  <conditionalFormatting sqref="J117:K117 E117">
    <cfRule type="cellIs" priority="71" dxfId="19" operator="greaterThan" stopIfTrue="1">
      <formula>0</formula>
    </cfRule>
  </conditionalFormatting>
  <conditionalFormatting sqref="B130:B133">
    <cfRule type="notContainsBlanks" priority="70" dxfId="21" stopIfTrue="1">
      <formula>LEN(TRIM(B130))&gt;0</formula>
    </cfRule>
  </conditionalFormatting>
  <conditionalFormatting sqref="C130:C133 I130 I132:I133">
    <cfRule type="cellIs" priority="69" dxfId="21" operator="greaterThan" stopIfTrue="1">
      <formula>0</formula>
    </cfRule>
  </conditionalFormatting>
  <conditionalFormatting sqref="F130:H130 D130 D132 F132:H132">
    <cfRule type="notContainsBlanks" priority="68" dxfId="19" stopIfTrue="1">
      <formula>LEN(TRIM(D130))&gt;0</formula>
    </cfRule>
  </conditionalFormatting>
  <conditionalFormatting sqref="D133:G133">
    <cfRule type="cellIs" priority="67" dxfId="26" operator="notEqual" stopIfTrue="1">
      <formula>0</formula>
    </cfRule>
  </conditionalFormatting>
  <conditionalFormatting sqref="E130 J130:K130 J132:K133 E132">
    <cfRule type="cellIs" priority="66" dxfId="19" operator="greaterThan" stopIfTrue="1">
      <formula>0</formula>
    </cfRule>
  </conditionalFormatting>
  <conditionalFormatting sqref="I139">
    <cfRule type="cellIs" priority="65" dxfId="21" operator="greaterThan" stopIfTrue="1">
      <formula>0</formula>
    </cfRule>
  </conditionalFormatting>
  <conditionalFormatting sqref="D139 F139:H139">
    <cfRule type="notContainsBlanks" priority="64" dxfId="19" stopIfTrue="1">
      <formula>LEN(TRIM(D139))&gt;0</formula>
    </cfRule>
  </conditionalFormatting>
  <conditionalFormatting sqref="J139:K139 E139">
    <cfRule type="cellIs" priority="63" dxfId="19" operator="greaterThan" stopIfTrue="1">
      <formula>0</formula>
    </cfRule>
  </conditionalFormatting>
  <conditionalFormatting sqref="I131">
    <cfRule type="cellIs" priority="62" dxfId="21" operator="greaterThan" stopIfTrue="1">
      <formula>0</formula>
    </cfRule>
  </conditionalFormatting>
  <conditionalFormatting sqref="D131 F131:H131">
    <cfRule type="notContainsBlanks" priority="61" dxfId="19" stopIfTrue="1">
      <formula>LEN(TRIM(D131))&gt;0</formula>
    </cfRule>
  </conditionalFormatting>
  <conditionalFormatting sqref="J131:K131 E131">
    <cfRule type="cellIs" priority="60" dxfId="19" operator="greaterThan" stopIfTrue="1">
      <formula>0</formula>
    </cfRule>
  </conditionalFormatting>
  <conditionalFormatting sqref="B134:B137">
    <cfRule type="notContainsBlanks" priority="59" dxfId="21" stopIfTrue="1">
      <formula>LEN(TRIM(B134))&gt;0</formula>
    </cfRule>
  </conditionalFormatting>
  <conditionalFormatting sqref="C134:C137 I134 I136:I137">
    <cfRule type="cellIs" priority="58" dxfId="21" operator="greaterThan" stopIfTrue="1">
      <formula>0</formula>
    </cfRule>
  </conditionalFormatting>
  <conditionalFormatting sqref="F134:H134 D134 D136 F136:H136">
    <cfRule type="notContainsBlanks" priority="57" dxfId="19" stopIfTrue="1">
      <formula>LEN(TRIM(D134))&gt;0</formula>
    </cfRule>
  </conditionalFormatting>
  <conditionalFormatting sqref="D137:G137">
    <cfRule type="cellIs" priority="56" dxfId="26" operator="notEqual" stopIfTrue="1">
      <formula>0</formula>
    </cfRule>
  </conditionalFormatting>
  <conditionalFormatting sqref="E134 J134:K134 J136:K137 E136">
    <cfRule type="cellIs" priority="55" dxfId="19" operator="greaterThan" stopIfTrue="1">
      <formula>0</formula>
    </cfRule>
  </conditionalFormatting>
  <conditionalFormatting sqref="I135">
    <cfRule type="cellIs" priority="54" dxfId="21" operator="greaterThan" stopIfTrue="1">
      <formula>0</formula>
    </cfRule>
  </conditionalFormatting>
  <conditionalFormatting sqref="D135 F135:H135">
    <cfRule type="notContainsBlanks" priority="53" dxfId="19" stopIfTrue="1">
      <formula>LEN(TRIM(D135))&gt;0</formula>
    </cfRule>
  </conditionalFormatting>
  <conditionalFormatting sqref="J135:K135 E135">
    <cfRule type="cellIs" priority="52" dxfId="19" operator="greaterThan" stopIfTrue="1">
      <formula>0</formula>
    </cfRule>
  </conditionalFormatting>
  <conditionalFormatting sqref="I36">
    <cfRule type="cellIs" priority="43" dxfId="21" operator="greaterThan" stopIfTrue="1">
      <formula>0</formula>
    </cfRule>
  </conditionalFormatting>
  <conditionalFormatting sqref="D36 F36:H36">
    <cfRule type="notContainsBlanks" priority="42" dxfId="19" stopIfTrue="1">
      <formula>LEN(TRIM(D36))&gt;0</formula>
    </cfRule>
  </conditionalFormatting>
  <conditionalFormatting sqref="E36 J36:K36">
    <cfRule type="cellIs" priority="41" dxfId="19" operator="greaterThan" stopIfTrue="1">
      <formula>0</formula>
    </cfRule>
  </conditionalFormatting>
  <conditionalFormatting sqref="B31:B34">
    <cfRule type="notContainsBlanks" priority="40" dxfId="21" stopIfTrue="1">
      <formula>LEN(TRIM(B31))&gt;0</formula>
    </cfRule>
  </conditionalFormatting>
  <conditionalFormatting sqref="C31:C34 I31 I33:I34">
    <cfRule type="cellIs" priority="39" dxfId="21" operator="greaterThan" stopIfTrue="1">
      <formula>0</formula>
    </cfRule>
  </conditionalFormatting>
  <conditionalFormatting sqref="F31:H31 D31 D33 F33:H33">
    <cfRule type="notContainsBlanks" priority="38" dxfId="19" stopIfTrue="1">
      <formula>LEN(TRIM(D31))&gt;0</formula>
    </cfRule>
  </conditionalFormatting>
  <conditionalFormatting sqref="E31 E33">
    <cfRule type="cellIs" priority="37" dxfId="26" operator="greaterThan" stopIfTrue="1">
      <formula>0</formula>
    </cfRule>
  </conditionalFormatting>
  <conditionalFormatting sqref="J31:K31 J33:K34">
    <cfRule type="cellIs" priority="36" dxfId="19" operator="greaterThan" stopIfTrue="1">
      <formula>0</formula>
    </cfRule>
  </conditionalFormatting>
  <conditionalFormatting sqref="I32">
    <cfRule type="cellIs" priority="35" dxfId="21" operator="greaterThan" stopIfTrue="1">
      <formula>0</formula>
    </cfRule>
  </conditionalFormatting>
  <conditionalFormatting sqref="D32 F32:H32">
    <cfRule type="notContainsBlanks" priority="34" dxfId="19" stopIfTrue="1">
      <formula>LEN(TRIM(D32))&gt;0</formula>
    </cfRule>
  </conditionalFormatting>
  <conditionalFormatting sqref="E32 J32:K32">
    <cfRule type="cellIs" priority="33" dxfId="19" operator="greaterThan" stopIfTrue="1">
      <formula>0</formula>
    </cfRule>
  </conditionalFormatting>
  <conditionalFormatting sqref="I29:I30">
    <cfRule type="cellIs" priority="31" dxfId="21" operator="greaterThan" stopIfTrue="1">
      <formula>0</formula>
    </cfRule>
  </conditionalFormatting>
  <conditionalFormatting sqref="D29 F29:H29">
    <cfRule type="notContainsBlanks" priority="30" dxfId="19" stopIfTrue="1">
      <formula>LEN(TRIM(D29))&gt;0</formula>
    </cfRule>
  </conditionalFormatting>
  <conditionalFormatting sqref="E29">
    <cfRule type="cellIs" priority="29" dxfId="26" operator="greaterThan" stopIfTrue="1">
      <formula>0</formula>
    </cfRule>
  </conditionalFormatting>
  <conditionalFormatting sqref="J29:K30">
    <cfRule type="cellIs" priority="28" dxfId="19" operator="greaterThan" stopIfTrue="1">
      <formula>0</formula>
    </cfRule>
  </conditionalFormatting>
  <conditionalFormatting sqref="I27:I28">
    <cfRule type="cellIs" priority="9" dxfId="21" operator="greaterThan" stopIfTrue="1">
      <formula>0</formula>
    </cfRule>
  </conditionalFormatting>
  <conditionalFormatting sqref="D27:D28 F27:H28">
    <cfRule type="notContainsBlanks" priority="8" dxfId="19" stopIfTrue="1">
      <formula>LEN(TRIM(D27))&gt;0</formula>
    </cfRule>
  </conditionalFormatting>
  <conditionalFormatting sqref="E27:E28 J27:K28">
    <cfRule type="cellIs" priority="7" dxfId="19" operator="greaterThan" stopIfTrue="1">
      <formula>0</formula>
    </cfRule>
  </conditionalFormatting>
  <conditionalFormatting sqref="I92:I93">
    <cfRule type="cellIs" priority="3" dxfId="21" operator="greaterThan" stopIfTrue="1">
      <formula>0</formula>
    </cfRule>
  </conditionalFormatting>
  <conditionalFormatting sqref="D92:D93 F92:H93">
    <cfRule type="notContainsBlanks" priority="2" dxfId="19" stopIfTrue="1">
      <formula>LEN(TRIM(D92))&gt;0</formula>
    </cfRule>
  </conditionalFormatting>
  <conditionalFormatting sqref="J92:K93 E92:E93">
    <cfRule type="cellIs" priority="1" dxfId="19" operator="greaterThan" stopIfTrue="1">
      <formula>0</formula>
    </cfRule>
  </conditionalFormatting>
  <dataValidations count="17">
    <dataValidation type="date" allowBlank="1" showInputMessage="1" showErrorMessage="1" error="Neplatné datum nebo zápis. Datum se zapisuje ve tvaru dd.mm.rrrr" sqref="E170 E166">
      <formula1>41275</formula1>
      <formula2>73415</formula2>
    </dataValidation>
    <dataValidation type="date" operator="greaterThan" allowBlank="1" showInputMessage="1" showErrorMessage="1" promptTitle="Datum" prompt="Nadace akceptuje pouze doklady vystavené po datu podání Žádosti" error="Datum dokladu je před datem podání Žádosti !!! Nadace neakceptuje tento doklad" sqref="D60">
      <formula1>F48</formula1>
    </dataValidation>
    <dataValidation type="decimal" operator="greaterThanOrEqual" allowBlank="1" showInputMessage="1" showErrorMessage="1" error="Částka se zapisuje bez použití textových znaků a bez mezer!" sqref="E31:E33 E138:E140 E120:E122 E62:E64 E82:E84 E54:E60 E47:E52 E41:E45 E66:E68 E70:E72 E74:E76 E78:E80 E124:E126 E96:E98 E100:E102 E104:E106 E108:E110 E112:E114 E116:E118 E130:E132 E134:E136 E35:E37 E27:E29 E92:E94 E88:E90">
      <formula1>0</formula1>
    </dataValidation>
    <dataValidation operator="greaterThanOrEqual" allowBlank="1" showInputMessage="1" showErrorMessage="1" error="Částka se zapisuje bez použití textových znaků a bez mezer!" sqref="I31:K33 I138:K140 I120:K122 I41:K45 I47:K52 I62:K64 I82:K84 I54:K60 I66:K68 I70:K72 I74:K76 I78:K80 I124:K126 I96:K98 I100:K102 I104:K106 I108:K110 I112:K114 I116:K118 I130:K132 I134:K136 I35:K37 I27:K29 I92:K94 I88:K90"/>
    <dataValidation type="date" operator="greaterThan" allowBlank="1" showInputMessage="1" showErrorMessage="1" promptTitle="Datum" prompt="Nadace akceptuje pouze doklady vystavené po datu podání Žádosti" error="Datum dokladu je před datem podání Žádosti !!! Nadace neakceptuje tento doklad" sqref="D31:D33 D138:D140 D120:D122 D62:D64 D82:D84 D41:D45 D54:D59 D47:D52 D66:D68 D70:D72 D74:D76 D78:D80 D124:D126 D96:D98 D100:D102 D104:D106 D108:D110 D112:D114 D116:D118 D130:D132 D134:D136 D35:D37 D27:D29 D92:D94 D88:D90">
      <formula1>$F$15</formula1>
    </dataValidation>
    <dataValidation type="whole" operator="greaterThanOrEqual" allowBlank="1" showInputMessage="1" showErrorMessage="1" prompt="Zde zapisujete pouze částku položky ze schváleného rozpočtu v Žádosti nebo z Dodatku k žádosti" error="Částka se zapisuje jako celé kladné číslo bez použití textových znaků a bez mezer!" sqref="C41:C85 C130:C141 C88:C127">
      <formula1>0</formula1>
    </dataValidation>
    <dataValidation allowBlank="1" showInputMessage="1" showErrorMessage="1" prompt="Zde zapisujete název nákladové položky, kterou jste zapsali ve schválené Žádosti nebo v Dodatku k žádosti" sqref="B62:B85 B130:B141 B88:B127"/>
    <dataValidation allowBlank="1" showInputMessage="1" showErrorMessage="1" prompt="Pokud se nejedná o nadační příspěvek v grantovém řízení STROMY, vzorec ignorujte. Jinak zapisujete název nákladové položky, kterou jste zapsali ve schválené Žádosti nebo v Dodatku k žádosti" sqref="B41:B61"/>
    <dataValidation type="date" allowBlank="1" showInputMessage="1" showErrorMessage="1" prompt="VYPLŇTE PROSÍM, NEJDŘÍVE  ČÍSLO SMLOUVY A DATUM PODÁNÍ ŽÁDOSTI" error="Neplatné datum nebo zápis. Datum se zapisuje ve tvaru dd.mm.rrrr" sqref="I12:I14">
      <formula1>365</formula1>
      <formula2>73415</formula2>
    </dataValidation>
    <dataValidation type="textLength" operator="lessThanOrEqual" allowBlank="1" showInputMessage="1" showErrorMessage="1" error="Název může mít délku nejvýše 200 znaků" sqref="C12:D14">
      <formula1>200</formula1>
    </dataValidation>
    <dataValidation type="textLength" operator="lessThanOrEqual" allowBlank="1" showInputMessage="1" showErrorMessage="1" error="Název může mít max.200znaků" sqref="C15:D17">
      <formula1>200</formula1>
    </dataValidation>
    <dataValidation type="date" allowBlank="1" showInputMessage="1" showErrorMessage="1" error="Neplatné datum nebo zápis. Datum se zapisuje ve tvaru dd.mm.rrrr" sqref="F15">
      <formula1>40909</formula1>
      <formula2>73415</formula2>
    </dataValidation>
    <dataValidation type="list" allowBlank="1" showInputMessage="1" showErrorMessage="1" sqref="G19">
      <formula1>$Q$11:$Q$15</formula1>
    </dataValidation>
    <dataValidation type="date" allowBlank="1" showInputMessage="1" showErrorMessage="1" prompt="VYPLŇTE PROSÍM NEJDŘÍVE DATUM, DO KDY NEJPOZDĚJI MÁ BÝT PŘEDLOŽENA ZHZ" error="Neplatné datum nebo zápis. Datum se zapisuje ve tvaru dd.mm.rrrr" sqref="I15:I17">
      <formula1>$F$15</formula1>
      <formula2>73415</formula2>
    </dataValidation>
    <dataValidation type="whole" operator="greaterThanOrEqual" allowBlank="1" showInputMessage="1" showErrorMessage="1" error="Částka se zapisuje bez použití textových znaků a bez mezer!" sqref="K12:K17">
      <formula1>0</formula1>
    </dataValidation>
    <dataValidation allowBlank="1" showInputMessage="1" showErrorMessage="1" prompt="Zde zapisujete název položky tj.sjednaný úkol a pracovněprávní vztah, shodně jak jste uvedli ve schváleném plánu čerpání v Žádosti nebo v Dodatku k žádosti" sqref="B27:B38"/>
    <dataValidation type="whole" operator="greaterThanOrEqual" allowBlank="1" showInputMessage="1" showErrorMessage="1" prompt="Zde zapisujete pouze částku položky ze schváleného rozpočtu - plánu čerpání v Žádosti nebo z Dodatku k žádosti" error="Částka se zapisuje jako celé kladné číslo bez použití textových znaků a bez mezer!" sqref="C27:C38">
      <formula1>0</formula1>
    </dataValidation>
  </dataValidations>
  <printOptions/>
  <pageMargins left="0.3937007874015748" right="0.3937007874015748" top="0.984251968503937" bottom="0.3937007874015748" header="0.11811023622047245" footer="0.11811023622047245"/>
  <pageSetup fitToHeight="4" horizontalDpi="600" verticalDpi="600" orientation="landscape" paperSize="9" scale="61" r:id="rId5"/>
  <headerFooter alignWithMargins="0">
    <oddHeader>&amp;L&amp;G&amp;R&amp;D</oddHeader>
    <oddFooter>&amp;LTabulka Evidence čerpání nadačního příspěvku&amp;CStránka &amp;P z &amp;N</oddFooter>
  </headerFooter>
  <rowBreaks count="3" manualBreakCount="3">
    <brk id="53" min="1" max="10" man="1"/>
    <brk id="107" min="1" max="10" man="1"/>
    <brk id="146" min="1" max="10"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1:AJ210"/>
  <sheetViews>
    <sheetView showGridLines="0" zoomScalePageLayoutView="0" workbookViewId="0" topLeftCell="A1">
      <selection activeCell="E19" sqref="E19:G19"/>
    </sheetView>
  </sheetViews>
  <sheetFormatPr defaultColWidth="9.140625" defaultRowHeight="12.75"/>
  <cols>
    <col min="1" max="1" width="0.9921875" style="6" customWidth="1"/>
    <col min="2" max="2" width="1.1484375" style="6" customWidth="1"/>
    <col min="3" max="3" width="2.421875" style="6" customWidth="1"/>
    <col min="4" max="4" width="4.57421875" style="6" customWidth="1"/>
    <col min="5" max="9" width="5.57421875" style="6" customWidth="1"/>
    <col min="10" max="10" width="6.28125" style="6" customWidth="1"/>
    <col min="11" max="11" width="6.57421875" style="6" customWidth="1"/>
    <col min="12" max="18" width="6.421875" style="6" customWidth="1"/>
    <col min="19" max="19" width="7.28125" style="6" customWidth="1"/>
    <col min="20" max="20" width="5.57421875" style="6" customWidth="1"/>
    <col min="21" max="21" width="8.8515625" style="6" customWidth="1"/>
    <col min="22" max="22" width="10.8515625" style="6" customWidth="1"/>
    <col min="23" max="23" width="10.7109375" style="6" customWidth="1"/>
    <col min="24" max="24" width="52.421875" style="6" customWidth="1"/>
    <col min="25" max="25" width="11.7109375" style="6" customWidth="1"/>
    <col min="26" max="26" width="49.7109375" style="6" customWidth="1"/>
    <col min="27" max="29" width="12.00390625" style="6" customWidth="1"/>
    <col min="30" max="30" width="16.28125" style="6" customWidth="1"/>
    <col min="31" max="31" width="12.00390625" style="6" customWidth="1"/>
    <col min="32" max="32" width="23.7109375" style="6" customWidth="1"/>
    <col min="33" max="33" width="33.00390625" style="6" customWidth="1"/>
    <col min="34" max="36" width="12.00390625" style="6" customWidth="1"/>
    <col min="37" max="16384" width="9.140625" style="6" customWidth="1"/>
  </cols>
  <sheetData>
    <row r="1" spans="1:36" ht="117" customHeight="1">
      <c r="A1" s="117"/>
      <c r="B1" s="118" t="s">
        <v>71</v>
      </c>
      <c r="C1" s="119"/>
      <c r="D1" s="119"/>
      <c r="E1" s="119"/>
      <c r="F1" s="119"/>
      <c r="G1" s="119"/>
      <c r="H1" s="119"/>
      <c r="I1" s="119"/>
      <c r="J1" s="119"/>
      <c r="K1" s="120"/>
      <c r="L1" s="120"/>
      <c r="M1" s="120"/>
      <c r="N1" s="120"/>
      <c r="O1" s="119"/>
      <c r="P1" s="119"/>
      <c r="Q1" s="119"/>
      <c r="R1" s="119"/>
      <c r="S1" s="119"/>
      <c r="T1" s="119"/>
      <c r="U1" s="119"/>
      <c r="V1" s="119"/>
      <c r="W1" s="119"/>
      <c r="X1" s="121"/>
      <c r="Y1" s="122"/>
      <c r="Z1" s="122" t="s">
        <v>72</v>
      </c>
      <c r="AA1" s="122"/>
      <c r="AB1" s="122"/>
      <c r="AC1" s="122" t="s">
        <v>73</v>
      </c>
      <c r="AD1" s="122" t="s">
        <v>74</v>
      </c>
      <c r="AE1" s="122" t="s">
        <v>75</v>
      </c>
      <c r="AF1" s="193" t="s">
        <v>76</v>
      </c>
      <c r="AG1" s="122" t="s">
        <v>77</v>
      </c>
      <c r="AH1" s="122" t="s">
        <v>78</v>
      </c>
      <c r="AI1" s="122" t="s">
        <v>79</v>
      </c>
      <c r="AJ1" s="122" t="s">
        <v>80</v>
      </c>
    </row>
    <row r="2" spans="1:36" ht="12.75">
      <c r="A2" s="123"/>
      <c r="B2" s="124"/>
      <c r="C2" s="119"/>
      <c r="D2" s="119"/>
      <c r="E2" s="119"/>
      <c r="F2" s="119"/>
      <c r="G2" s="119"/>
      <c r="H2" s="119"/>
      <c r="I2" s="119"/>
      <c r="J2" s="125"/>
      <c r="K2" s="126"/>
      <c r="L2" s="120"/>
      <c r="M2" s="120"/>
      <c r="N2" s="120"/>
      <c r="O2" s="119"/>
      <c r="P2" s="125"/>
      <c r="Q2" s="125"/>
      <c r="R2" s="125"/>
      <c r="S2" s="125"/>
      <c r="T2" s="125"/>
      <c r="U2" s="125"/>
      <c r="V2" s="125"/>
      <c r="W2" s="125"/>
      <c r="X2" s="121"/>
      <c r="Y2" s="122"/>
      <c r="Z2" s="122"/>
      <c r="AA2" s="122"/>
      <c r="AB2" s="122"/>
      <c r="AC2" s="194"/>
      <c r="AD2" s="122"/>
      <c r="AE2" s="122"/>
      <c r="AF2" s="122"/>
      <c r="AG2" s="122"/>
      <c r="AH2" s="122"/>
      <c r="AI2" s="122"/>
      <c r="AJ2" s="122"/>
    </row>
    <row r="3" spans="1:36" ht="15.75">
      <c r="A3" s="127"/>
      <c r="B3" s="128"/>
      <c r="C3" s="129"/>
      <c r="D3" s="335">
        <f>LEN(TRIM($G$3))</f>
        <v>0</v>
      </c>
      <c r="E3" s="335"/>
      <c r="F3" s="335"/>
      <c r="G3" s="336"/>
      <c r="H3" s="336"/>
      <c r="I3" s="336"/>
      <c r="J3" s="336"/>
      <c r="K3" s="127"/>
      <c r="L3" s="337">
        <f>LEN(TRIM($S$3))</f>
        <v>1</v>
      </c>
      <c r="M3" s="337"/>
      <c r="N3" s="337"/>
      <c r="O3" s="337"/>
      <c r="P3" s="337"/>
      <c r="Q3" s="337"/>
      <c r="R3" s="337"/>
      <c r="S3" s="338">
        <v>0</v>
      </c>
      <c r="T3" s="338"/>
      <c r="U3" s="338"/>
      <c r="V3" s="338"/>
      <c r="W3" s="338"/>
      <c r="X3" s="130"/>
      <c r="Y3" s="122"/>
      <c r="Z3" s="122" t="s">
        <v>81</v>
      </c>
      <c r="AA3" s="122"/>
      <c r="AB3" s="122"/>
      <c r="AC3" s="194" t="s">
        <v>46</v>
      </c>
      <c r="AD3" s="122" t="s">
        <v>82</v>
      </c>
      <c r="AE3" s="122" t="s">
        <v>83</v>
      </c>
      <c r="AF3" s="122" t="s">
        <v>84</v>
      </c>
      <c r="AG3" s="122" t="s">
        <v>85</v>
      </c>
      <c r="AH3" s="121" t="s">
        <v>86</v>
      </c>
      <c r="AI3" s="122" t="s">
        <v>87</v>
      </c>
      <c r="AJ3" s="122" t="s">
        <v>88</v>
      </c>
    </row>
    <row r="4" spans="1:36" ht="15">
      <c r="A4" s="127"/>
      <c r="B4" s="128"/>
      <c r="C4" s="129"/>
      <c r="D4" s="128"/>
      <c r="E4" s="128"/>
      <c r="F4" s="131"/>
      <c r="G4" s="131"/>
      <c r="H4" s="131"/>
      <c r="I4" s="132"/>
      <c r="J4" s="127"/>
      <c r="K4" s="127"/>
      <c r="L4" s="133"/>
      <c r="M4" s="129"/>
      <c r="N4" s="133"/>
      <c r="O4" s="128"/>
      <c r="P4" s="132"/>
      <c r="Q4" s="132"/>
      <c r="R4" s="132"/>
      <c r="S4" s="131"/>
      <c r="T4" s="131"/>
      <c r="U4" s="131"/>
      <c r="V4" s="131"/>
      <c r="W4" s="131"/>
      <c r="X4" s="121"/>
      <c r="Y4" s="122"/>
      <c r="Z4" s="122" t="s">
        <v>89</v>
      </c>
      <c r="AA4" s="122"/>
      <c r="AB4" s="122"/>
      <c r="AC4" s="194" t="s">
        <v>44</v>
      </c>
      <c r="AD4" s="122" t="s">
        <v>90</v>
      </c>
      <c r="AE4" s="122" t="s">
        <v>91</v>
      </c>
      <c r="AF4" s="122" t="s">
        <v>92</v>
      </c>
      <c r="AG4" s="122" t="s">
        <v>93</v>
      </c>
      <c r="AH4" s="121" t="s">
        <v>94</v>
      </c>
      <c r="AI4" s="122" t="s">
        <v>95</v>
      </c>
      <c r="AJ4" s="122" t="s">
        <v>96</v>
      </c>
    </row>
    <row r="5" spans="1:36" ht="15">
      <c r="A5" s="127"/>
      <c r="B5" s="128"/>
      <c r="C5" s="129"/>
      <c r="D5" s="339">
        <f>LEN(TRIM($H$5))</f>
        <v>0</v>
      </c>
      <c r="E5" s="339"/>
      <c r="F5" s="339"/>
      <c r="G5" s="339"/>
      <c r="H5" s="340"/>
      <c r="I5" s="340"/>
      <c r="J5" s="340"/>
      <c r="K5" s="127"/>
      <c r="L5" s="341">
        <f>LEN(TRIM($S$5))</f>
        <v>0</v>
      </c>
      <c r="M5" s="341"/>
      <c r="N5" s="341"/>
      <c r="O5" s="341"/>
      <c r="P5" s="341"/>
      <c r="Q5" s="341"/>
      <c r="R5" s="341"/>
      <c r="S5" s="340"/>
      <c r="T5" s="340"/>
      <c r="U5" s="340"/>
      <c r="W5" s="131"/>
      <c r="X5" s="121"/>
      <c r="Y5" s="122"/>
      <c r="Z5" s="122"/>
      <c r="AA5" s="122"/>
      <c r="AB5" s="122"/>
      <c r="AC5" s="194"/>
      <c r="AD5" s="122"/>
      <c r="AE5" s="122"/>
      <c r="AF5" s="122"/>
      <c r="AG5" s="122"/>
      <c r="AH5" s="121"/>
      <c r="AI5" s="122" t="s">
        <v>97</v>
      </c>
      <c r="AJ5" s="122"/>
    </row>
    <row r="6" spans="1:36" ht="15">
      <c r="A6" s="127"/>
      <c r="B6" s="128"/>
      <c r="C6" s="129"/>
      <c r="D6" s="134"/>
      <c r="E6" s="134"/>
      <c r="F6" s="134"/>
      <c r="G6" s="134"/>
      <c r="H6" s="131"/>
      <c r="I6" s="131"/>
      <c r="J6" s="131"/>
      <c r="K6" s="127"/>
      <c r="L6" s="135"/>
      <c r="M6" s="135"/>
      <c r="N6" s="135"/>
      <c r="O6" s="135"/>
      <c r="P6" s="135"/>
      <c r="Q6" s="135"/>
      <c r="R6" s="135"/>
      <c r="S6" s="131"/>
      <c r="T6" s="131"/>
      <c r="U6" s="131"/>
      <c r="W6" s="131"/>
      <c r="X6" s="121"/>
      <c r="Y6" s="122"/>
      <c r="Z6" s="122"/>
      <c r="AA6" s="122"/>
      <c r="AB6" s="122"/>
      <c r="AC6" s="194"/>
      <c r="AD6" s="122"/>
      <c r="AE6" s="122"/>
      <c r="AF6" s="122"/>
      <c r="AG6" s="122"/>
      <c r="AH6" s="121"/>
      <c r="AI6" s="122"/>
      <c r="AJ6" s="122"/>
    </row>
    <row r="7" spans="1:36" ht="15">
      <c r="A7" s="127"/>
      <c r="B7" s="128"/>
      <c r="C7" s="129"/>
      <c r="D7" s="342">
        <f>LEN(TRIM($G$7))</f>
        <v>0</v>
      </c>
      <c r="E7" s="342"/>
      <c r="F7" s="342"/>
      <c r="G7" s="343"/>
      <c r="H7" s="343"/>
      <c r="I7" s="343"/>
      <c r="J7" s="343"/>
      <c r="K7" s="343"/>
      <c r="L7" s="343"/>
      <c r="M7" s="343"/>
      <c r="N7" s="343"/>
      <c r="O7" s="343"/>
      <c r="P7" s="343"/>
      <c r="Q7" s="343"/>
      <c r="R7" s="343"/>
      <c r="S7" s="343"/>
      <c r="T7" s="343"/>
      <c r="U7" s="343"/>
      <c r="V7" s="343"/>
      <c r="W7" s="343"/>
      <c r="X7" s="121"/>
      <c r="Y7" s="122"/>
      <c r="Z7" s="122" t="s">
        <v>98</v>
      </c>
      <c r="AA7" s="122"/>
      <c r="AB7" s="122"/>
      <c r="AC7" s="194" t="s">
        <v>45</v>
      </c>
      <c r="AD7" s="195" t="s">
        <v>99</v>
      </c>
      <c r="AE7" s="195" t="s">
        <v>100</v>
      </c>
      <c r="AF7" s="122" t="s">
        <v>101</v>
      </c>
      <c r="AG7" s="122" t="s">
        <v>102</v>
      </c>
      <c r="AH7" s="121" t="s">
        <v>103</v>
      </c>
      <c r="AI7" s="122"/>
      <c r="AJ7" s="122" t="s">
        <v>104</v>
      </c>
    </row>
    <row r="8" spans="2:36" ht="12.75">
      <c r="B8" s="136"/>
      <c r="C8" s="137"/>
      <c r="D8" s="138"/>
      <c r="E8" s="138"/>
      <c r="F8" s="138"/>
      <c r="G8" s="139"/>
      <c r="H8" s="139"/>
      <c r="I8" s="139"/>
      <c r="J8" s="139"/>
      <c r="K8" s="139"/>
      <c r="L8" s="139"/>
      <c r="M8" s="139"/>
      <c r="N8" s="344" t="s">
        <v>105</v>
      </c>
      <c r="O8" s="344"/>
      <c r="P8" s="344"/>
      <c r="Q8" s="344"/>
      <c r="R8" s="344"/>
      <c r="S8" s="344"/>
      <c r="T8" s="344"/>
      <c r="U8" s="344"/>
      <c r="V8" s="344"/>
      <c r="W8" s="344"/>
      <c r="X8" s="121"/>
      <c r="Y8" s="122"/>
      <c r="Z8" s="122" t="s">
        <v>106</v>
      </c>
      <c r="AA8" s="122"/>
      <c r="AB8" s="122"/>
      <c r="AC8" s="194"/>
      <c r="AD8" s="195" t="s">
        <v>107</v>
      </c>
      <c r="AE8" s="195"/>
      <c r="AF8" s="122" t="s">
        <v>108</v>
      </c>
      <c r="AG8" s="122" t="s">
        <v>109</v>
      </c>
      <c r="AH8" s="121" t="s">
        <v>110</v>
      </c>
      <c r="AI8" s="122"/>
      <c r="AJ8" s="122" t="s">
        <v>111</v>
      </c>
    </row>
    <row r="9" spans="2:36" ht="13.5" thickBot="1">
      <c r="B9" s="345"/>
      <c r="C9" s="345"/>
      <c r="D9" s="345"/>
      <c r="E9" s="345"/>
      <c r="F9" s="345"/>
      <c r="G9" s="345"/>
      <c r="H9" s="345"/>
      <c r="I9" s="345"/>
      <c r="J9" s="345"/>
      <c r="K9" s="345"/>
      <c r="L9" s="345"/>
      <c r="M9" s="345"/>
      <c r="N9" s="345"/>
      <c r="O9" s="345"/>
      <c r="P9" s="345"/>
      <c r="Q9" s="345"/>
      <c r="R9" s="345"/>
      <c r="S9" s="345"/>
      <c r="T9" s="345"/>
      <c r="U9" s="345"/>
      <c r="V9" s="345"/>
      <c r="W9" s="345"/>
      <c r="X9" s="121"/>
      <c r="Y9" s="122"/>
      <c r="Z9" s="122" t="s">
        <v>112</v>
      </c>
      <c r="AA9" s="122"/>
      <c r="AB9" s="122"/>
      <c r="AC9" s="196"/>
      <c r="AD9" s="122" t="s">
        <v>113</v>
      </c>
      <c r="AE9" s="195" t="s">
        <v>100</v>
      </c>
      <c r="AF9" s="122" t="s">
        <v>114</v>
      </c>
      <c r="AG9" s="122" t="s">
        <v>115</v>
      </c>
      <c r="AH9" s="121" t="s">
        <v>116</v>
      </c>
      <c r="AI9" s="122"/>
      <c r="AJ9" s="122" t="s">
        <v>117</v>
      </c>
    </row>
    <row r="10" spans="2:36" ht="15.75">
      <c r="B10" s="346" t="s">
        <v>118</v>
      </c>
      <c r="C10" s="346"/>
      <c r="D10" s="346"/>
      <c r="E10" s="346"/>
      <c r="F10" s="346"/>
      <c r="G10" s="346"/>
      <c r="H10" s="346"/>
      <c r="I10" s="346"/>
      <c r="J10" s="346"/>
      <c r="K10" s="346"/>
      <c r="L10" s="346"/>
      <c r="M10" s="346"/>
      <c r="N10" s="346"/>
      <c r="O10" s="346"/>
      <c r="P10" s="346"/>
      <c r="Q10" s="346"/>
      <c r="R10" s="346"/>
      <c r="S10" s="346"/>
      <c r="T10" s="346"/>
      <c r="U10" s="346"/>
      <c r="V10" s="346"/>
      <c r="W10" s="346"/>
      <c r="X10" s="121"/>
      <c r="Y10" s="122"/>
      <c r="Z10" s="122" t="s">
        <v>119</v>
      </c>
      <c r="AA10" s="122"/>
      <c r="AB10" s="122"/>
      <c r="AC10" s="122"/>
      <c r="AD10" s="122" t="s">
        <v>120</v>
      </c>
      <c r="AE10" s="122" t="s">
        <v>100</v>
      </c>
      <c r="AF10" s="122" t="s">
        <v>109</v>
      </c>
      <c r="AG10" s="122" t="s">
        <v>121</v>
      </c>
      <c r="AH10" s="122">
        <v>2010</v>
      </c>
      <c r="AI10" s="122"/>
      <c r="AJ10" s="122" t="s">
        <v>122</v>
      </c>
    </row>
    <row r="11" spans="1:36" ht="15.75">
      <c r="A11" s="127"/>
      <c r="B11" s="140"/>
      <c r="C11" s="140"/>
      <c r="D11" s="140"/>
      <c r="E11" s="140"/>
      <c r="F11" s="140"/>
      <c r="G11" s="140"/>
      <c r="H11" s="140"/>
      <c r="I11" s="140"/>
      <c r="J11" s="140"/>
      <c r="K11" s="140"/>
      <c r="L11" s="140"/>
      <c r="M11" s="140"/>
      <c r="N11" s="140"/>
      <c r="O11" s="140"/>
      <c r="P11" s="140"/>
      <c r="Q11" s="140"/>
      <c r="R11" s="140"/>
      <c r="S11" s="140"/>
      <c r="T11" s="140"/>
      <c r="U11" s="140"/>
      <c r="V11" s="140"/>
      <c r="W11" s="140"/>
      <c r="X11" s="121"/>
      <c r="Y11" s="122"/>
      <c r="Z11" s="122" t="s">
        <v>123</v>
      </c>
      <c r="AA11" s="122"/>
      <c r="AB11" s="122"/>
      <c r="AC11" s="122"/>
      <c r="AD11" s="122" t="s">
        <v>124</v>
      </c>
      <c r="AE11" s="122" t="s">
        <v>100</v>
      </c>
      <c r="AF11" s="122" t="s">
        <v>125</v>
      </c>
      <c r="AG11" s="122" t="s">
        <v>126</v>
      </c>
      <c r="AH11" s="122">
        <v>2020</v>
      </c>
      <c r="AI11" s="122"/>
      <c r="AJ11" s="122" t="s">
        <v>127</v>
      </c>
    </row>
    <row r="12" spans="1:36" ht="15">
      <c r="A12" s="127"/>
      <c r="B12" s="128"/>
      <c r="C12" s="128"/>
      <c r="D12" s="347">
        <f>LEN(TRIM($I$12))</f>
        <v>0</v>
      </c>
      <c r="E12" s="348"/>
      <c r="F12" s="348"/>
      <c r="G12" s="348"/>
      <c r="H12" s="348"/>
      <c r="I12" s="343"/>
      <c r="J12" s="343"/>
      <c r="K12" s="343"/>
      <c r="L12" s="343"/>
      <c r="M12" s="343"/>
      <c r="N12" s="343"/>
      <c r="O12" s="343"/>
      <c r="P12" s="343"/>
      <c r="Q12" s="343"/>
      <c r="R12" s="343"/>
      <c r="S12" s="343"/>
      <c r="T12" s="343"/>
      <c r="U12" s="343"/>
      <c r="V12" s="343"/>
      <c r="W12" s="343"/>
      <c r="X12" s="141" t="s">
        <v>128</v>
      </c>
      <c r="Y12" s="122"/>
      <c r="Z12" s="122" t="s">
        <v>129</v>
      </c>
      <c r="AA12" s="122"/>
      <c r="AB12" s="122"/>
      <c r="AC12" s="122"/>
      <c r="AD12" s="122" t="s">
        <v>130</v>
      </c>
      <c r="AE12" s="122" t="s">
        <v>100</v>
      </c>
      <c r="AF12" s="122" t="s">
        <v>131</v>
      </c>
      <c r="AG12" s="122" t="s">
        <v>132</v>
      </c>
      <c r="AH12" s="122">
        <v>2030</v>
      </c>
      <c r="AI12" s="122"/>
      <c r="AJ12" s="122" t="s">
        <v>133</v>
      </c>
    </row>
    <row r="13" spans="1:36" ht="15">
      <c r="A13" s="127"/>
      <c r="B13" s="128"/>
      <c r="C13" s="128"/>
      <c r="D13" s="349">
        <f>LEN(TRIM($I$13))</f>
        <v>0</v>
      </c>
      <c r="E13" s="349"/>
      <c r="F13" s="349"/>
      <c r="G13" s="349"/>
      <c r="H13" s="349"/>
      <c r="I13" s="350"/>
      <c r="J13" s="350"/>
      <c r="K13" s="350"/>
      <c r="L13" s="351" t="s">
        <v>134</v>
      </c>
      <c r="M13" s="351"/>
      <c r="N13" s="351"/>
      <c r="O13" s="351"/>
      <c r="P13" s="350"/>
      <c r="Q13" s="350"/>
      <c r="R13" s="350"/>
      <c r="S13" s="350"/>
      <c r="T13" s="350"/>
      <c r="U13" s="350"/>
      <c r="V13" s="350"/>
      <c r="W13" s="350"/>
      <c r="X13" s="121"/>
      <c r="Y13" s="122"/>
      <c r="Z13" s="122" t="s">
        <v>135</v>
      </c>
      <c r="AA13" s="122"/>
      <c r="AB13" s="122"/>
      <c r="AC13" s="122"/>
      <c r="AD13" s="122" t="s">
        <v>136</v>
      </c>
      <c r="AE13" s="122" t="s">
        <v>100</v>
      </c>
      <c r="AF13" s="122" t="s">
        <v>137</v>
      </c>
      <c r="AG13" s="122" t="s">
        <v>138</v>
      </c>
      <c r="AH13" s="122">
        <v>2060</v>
      </c>
      <c r="AI13" s="122"/>
      <c r="AJ13" s="122" t="s">
        <v>139</v>
      </c>
    </row>
    <row r="14" spans="1:36" ht="15.75" thickBot="1">
      <c r="A14" s="127"/>
      <c r="B14" s="128"/>
      <c r="C14" s="128"/>
      <c r="D14" s="142"/>
      <c r="E14" s="142"/>
      <c r="F14" s="142"/>
      <c r="G14" s="142"/>
      <c r="H14" s="142"/>
      <c r="I14" s="143"/>
      <c r="J14" s="143"/>
      <c r="K14" s="143"/>
      <c r="L14" s="144"/>
      <c r="M14" s="144"/>
      <c r="N14" s="144"/>
      <c r="O14" s="144"/>
      <c r="P14" s="143"/>
      <c r="Q14" s="143"/>
      <c r="R14" s="143"/>
      <c r="S14" s="143"/>
      <c r="T14" s="143"/>
      <c r="U14" s="143"/>
      <c r="V14" s="143"/>
      <c r="W14" s="143"/>
      <c r="X14" s="121"/>
      <c r="Y14" s="122"/>
      <c r="Z14" s="122"/>
      <c r="AA14" s="122"/>
      <c r="AB14" s="122"/>
      <c r="AC14" s="122"/>
      <c r="AD14" s="122"/>
      <c r="AE14" s="122"/>
      <c r="AF14" s="122"/>
      <c r="AG14" s="122"/>
      <c r="AH14" s="122"/>
      <c r="AI14" s="122"/>
      <c r="AJ14" s="122"/>
    </row>
    <row r="15" spans="2:36" ht="15.75">
      <c r="B15" s="346" t="s">
        <v>140</v>
      </c>
      <c r="C15" s="346"/>
      <c r="D15" s="346"/>
      <c r="E15" s="346"/>
      <c r="F15" s="346"/>
      <c r="G15" s="346"/>
      <c r="H15" s="346"/>
      <c r="I15" s="346"/>
      <c r="J15" s="346"/>
      <c r="K15" s="346"/>
      <c r="L15" s="346"/>
      <c r="M15" s="346"/>
      <c r="N15" s="346"/>
      <c r="O15" s="346"/>
      <c r="P15" s="346"/>
      <c r="Q15" s="346"/>
      <c r="R15" s="346"/>
      <c r="S15" s="346"/>
      <c r="T15" s="346"/>
      <c r="U15" s="346"/>
      <c r="V15" s="346"/>
      <c r="W15" s="346"/>
      <c r="X15" s="121"/>
      <c r="Y15" s="122"/>
      <c r="Z15" s="122" t="s">
        <v>141</v>
      </c>
      <c r="AA15" s="122"/>
      <c r="AB15" s="122"/>
      <c r="AC15" s="122"/>
      <c r="AD15" s="122" t="s">
        <v>142</v>
      </c>
      <c r="AE15" s="122"/>
      <c r="AF15" s="122" t="s">
        <v>143</v>
      </c>
      <c r="AG15" s="122" t="s">
        <v>144</v>
      </c>
      <c r="AH15" s="122">
        <v>2070</v>
      </c>
      <c r="AI15" s="122"/>
      <c r="AJ15" s="122"/>
    </row>
    <row r="16" spans="2:36" ht="15.75">
      <c r="B16" s="140"/>
      <c r="C16" s="140"/>
      <c r="D16" s="140"/>
      <c r="E16" s="140"/>
      <c r="F16" s="140"/>
      <c r="G16" s="140"/>
      <c r="H16" s="204"/>
      <c r="I16" s="204"/>
      <c r="J16" s="204"/>
      <c r="K16" s="204"/>
      <c r="L16" s="140"/>
      <c r="M16" s="140"/>
      <c r="N16" s="140"/>
      <c r="O16" s="140"/>
      <c r="P16" s="140"/>
      <c r="Q16" s="140"/>
      <c r="R16" s="140"/>
      <c r="S16" s="140"/>
      <c r="T16" s="140"/>
      <c r="U16" s="140"/>
      <c r="V16" s="140"/>
      <c r="W16" s="140"/>
      <c r="X16" s="121"/>
      <c r="Y16" s="122"/>
      <c r="Z16" s="122"/>
      <c r="AA16" s="122"/>
      <c r="AB16" s="122"/>
      <c r="AC16" s="122"/>
      <c r="AD16" s="122"/>
      <c r="AE16" s="122"/>
      <c r="AF16" s="122"/>
      <c r="AG16" s="122"/>
      <c r="AH16" s="122"/>
      <c r="AI16" s="122"/>
      <c r="AJ16" s="122"/>
    </row>
    <row r="17" spans="2:36" ht="60">
      <c r="B17" s="145"/>
      <c r="C17" s="352" t="s">
        <v>145</v>
      </c>
      <c r="D17" s="353"/>
      <c r="E17" s="352" t="s">
        <v>146</v>
      </c>
      <c r="F17" s="354"/>
      <c r="G17" s="353"/>
      <c r="H17" s="355" t="s">
        <v>147</v>
      </c>
      <c r="I17" s="356"/>
      <c r="J17" s="356"/>
      <c r="K17" s="357"/>
      <c r="L17" s="352" t="s">
        <v>148</v>
      </c>
      <c r="M17" s="354"/>
      <c r="N17" s="353"/>
      <c r="O17" s="354" t="s">
        <v>149</v>
      </c>
      <c r="P17" s="354"/>
      <c r="Q17" s="353"/>
      <c r="R17" s="146" t="s">
        <v>150</v>
      </c>
      <c r="S17" s="146" t="s">
        <v>151</v>
      </c>
      <c r="T17" s="352" t="s">
        <v>152</v>
      </c>
      <c r="U17" s="353"/>
      <c r="V17" s="146" t="s">
        <v>153</v>
      </c>
      <c r="W17" s="146" t="s">
        <v>154</v>
      </c>
      <c r="X17" s="121"/>
      <c r="Y17" s="122"/>
      <c r="Z17" s="122"/>
      <c r="AA17" s="122"/>
      <c r="AB17" s="122"/>
      <c r="AC17" s="122"/>
      <c r="AD17" s="122"/>
      <c r="AE17" s="122"/>
      <c r="AF17" s="122"/>
      <c r="AG17" s="122"/>
      <c r="AH17" s="122"/>
      <c r="AI17" s="122"/>
      <c r="AJ17" s="122"/>
    </row>
    <row r="18" spans="2:36" ht="102">
      <c r="B18" s="147"/>
      <c r="C18" s="358" t="s">
        <v>155</v>
      </c>
      <c r="D18" s="359"/>
      <c r="E18" s="360" t="s">
        <v>156</v>
      </c>
      <c r="F18" s="361"/>
      <c r="G18" s="362"/>
      <c r="H18" s="363" t="s">
        <v>87</v>
      </c>
      <c r="I18" s="364"/>
      <c r="J18" s="364"/>
      <c r="K18" s="365"/>
      <c r="L18" s="366" t="s">
        <v>157</v>
      </c>
      <c r="M18" s="367"/>
      <c r="N18" s="368"/>
      <c r="O18" s="369" t="s">
        <v>158</v>
      </c>
      <c r="P18" s="369"/>
      <c r="Q18" s="370"/>
      <c r="R18" s="148">
        <v>105</v>
      </c>
      <c r="S18" s="149">
        <v>5</v>
      </c>
      <c r="T18" s="371">
        <f aca="true" t="shared" si="0" ref="T18:T27">R18*S18</f>
        <v>525</v>
      </c>
      <c r="U18" s="372"/>
      <c r="V18" s="150" t="s">
        <v>159</v>
      </c>
      <c r="W18" s="151" t="s">
        <v>160</v>
      </c>
      <c r="X18" s="121" t="e">
        <f>IF(L18=0,0,ABS(O18-L18))</f>
        <v>#VALUE!</v>
      </c>
      <c r="Y18" s="122">
        <f>IF(L18=0,ABS(O18-L18),0)</f>
        <v>0</v>
      </c>
      <c r="Z18" s="122"/>
      <c r="AA18" s="122"/>
      <c r="AB18" s="122"/>
      <c r="AC18" s="122"/>
      <c r="AD18" s="122"/>
      <c r="AE18" s="122"/>
      <c r="AF18" s="122"/>
      <c r="AG18" s="122"/>
      <c r="AH18" s="122"/>
      <c r="AI18" s="122"/>
      <c r="AJ18" s="122"/>
    </row>
    <row r="19" spans="2:36" ht="12.75">
      <c r="B19" s="152"/>
      <c r="C19" s="373" t="s">
        <v>161</v>
      </c>
      <c r="D19" s="374"/>
      <c r="E19" s="375"/>
      <c r="F19" s="376"/>
      <c r="G19" s="377"/>
      <c r="H19" s="378"/>
      <c r="I19" s="379"/>
      <c r="J19" s="379"/>
      <c r="K19" s="380"/>
      <c r="L19" s="381"/>
      <c r="M19" s="382"/>
      <c r="N19" s="383"/>
      <c r="O19" s="384"/>
      <c r="P19" s="384"/>
      <c r="Q19" s="385"/>
      <c r="R19" s="153">
        <v>0</v>
      </c>
      <c r="S19" s="154">
        <v>0</v>
      </c>
      <c r="T19" s="386">
        <f t="shared" si="0"/>
        <v>0</v>
      </c>
      <c r="U19" s="387"/>
      <c r="V19" s="155"/>
      <c r="W19" s="156"/>
      <c r="X19" s="121">
        <f>IF(L19=0,0,ABS(P19-L19))</f>
        <v>0</v>
      </c>
      <c r="Y19" s="122">
        <f>IF(L19=0,ABS(P19-L19),0)</f>
        <v>0</v>
      </c>
      <c r="Z19" s="122"/>
      <c r="AA19" s="122"/>
      <c r="AB19" s="122"/>
      <c r="AC19" s="122"/>
      <c r="AD19" s="122"/>
      <c r="AE19" s="122"/>
      <c r="AF19" s="122"/>
      <c r="AG19" s="122"/>
      <c r="AH19" s="122"/>
      <c r="AI19" s="122"/>
      <c r="AJ19" s="122"/>
    </row>
    <row r="20" spans="2:36" ht="12.75">
      <c r="B20" s="152"/>
      <c r="C20" s="373" t="s">
        <v>162</v>
      </c>
      <c r="D20" s="374"/>
      <c r="E20" s="375"/>
      <c r="F20" s="376"/>
      <c r="G20" s="377"/>
      <c r="H20" s="378"/>
      <c r="I20" s="379"/>
      <c r="J20" s="379"/>
      <c r="K20" s="380"/>
      <c r="L20" s="381"/>
      <c r="M20" s="382"/>
      <c r="N20" s="383"/>
      <c r="O20" s="384"/>
      <c r="P20" s="384"/>
      <c r="Q20" s="385"/>
      <c r="R20" s="153">
        <v>0</v>
      </c>
      <c r="S20" s="154">
        <v>0</v>
      </c>
      <c r="T20" s="386">
        <f t="shared" si="0"/>
        <v>0</v>
      </c>
      <c r="U20" s="387"/>
      <c r="V20" s="157"/>
      <c r="W20" s="156"/>
      <c r="X20" s="121">
        <f>IF(L20=0,0,ABS(P20-L20))</f>
        <v>0</v>
      </c>
      <c r="Y20" s="122">
        <f>IF(L20=0,ABS(P20-L20),0)</f>
        <v>0</v>
      </c>
      <c r="Z20" s="122"/>
      <c r="AA20" s="122"/>
      <c r="AB20" s="122"/>
      <c r="AC20" s="122"/>
      <c r="AD20" s="122"/>
      <c r="AE20" s="122"/>
      <c r="AF20" s="122"/>
      <c r="AG20" s="122"/>
      <c r="AH20" s="122"/>
      <c r="AI20" s="122"/>
      <c r="AJ20" s="122"/>
    </row>
    <row r="21" spans="2:36" ht="12.75">
      <c r="B21" s="152"/>
      <c r="C21" s="373" t="s">
        <v>163</v>
      </c>
      <c r="D21" s="374"/>
      <c r="E21" s="375"/>
      <c r="F21" s="376"/>
      <c r="G21" s="377"/>
      <c r="H21" s="378"/>
      <c r="I21" s="379"/>
      <c r="J21" s="379"/>
      <c r="K21" s="380"/>
      <c r="L21" s="381"/>
      <c r="M21" s="382"/>
      <c r="N21" s="383"/>
      <c r="O21" s="384"/>
      <c r="P21" s="384"/>
      <c r="Q21" s="385"/>
      <c r="R21" s="153">
        <v>0</v>
      </c>
      <c r="S21" s="154">
        <v>0</v>
      </c>
      <c r="T21" s="386">
        <f t="shared" si="0"/>
        <v>0</v>
      </c>
      <c r="U21" s="387"/>
      <c r="V21" s="158"/>
      <c r="W21" s="156"/>
      <c r="X21" s="121">
        <f>IF(L21=0,0,ABS(P21-L21))</f>
        <v>0</v>
      </c>
      <c r="Y21" s="122">
        <f>IF(L21=0,ABS(P21-L21),0)</f>
        <v>0</v>
      </c>
      <c r="Z21" s="122"/>
      <c r="AA21" s="122"/>
      <c r="AB21" s="122"/>
      <c r="AC21" s="122"/>
      <c r="AD21" s="122"/>
      <c r="AE21" s="122"/>
      <c r="AF21" s="122"/>
      <c r="AG21" s="122"/>
      <c r="AH21" s="122"/>
      <c r="AI21" s="122"/>
      <c r="AJ21" s="122"/>
    </row>
    <row r="22" spans="2:36" ht="12.75">
      <c r="B22" s="152"/>
      <c r="C22" s="373" t="s">
        <v>164</v>
      </c>
      <c r="D22" s="374"/>
      <c r="E22" s="375"/>
      <c r="F22" s="376"/>
      <c r="G22" s="377"/>
      <c r="H22" s="378"/>
      <c r="I22" s="379"/>
      <c r="J22" s="379"/>
      <c r="K22" s="380"/>
      <c r="L22" s="381"/>
      <c r="M22" s="382"/>
      <c r="N22" s="383"/>
      <c r="O22" s="384"/>
      <c r="P22" s="384"/>
      <c r="Q22" s="385"/>
      <c r="R22" s="153">
        <v>0</v>
      </c>
      <c r="S22" s="154">
        <v>0</v>
      </c>
      <c r="T22" s="386">
        <f t="shared" si="0"/>
        <v>0</v>
      </c>
      <c r="U22" s="387"/>
      <c r="V22" s="158"/>
      <c r="W22" s="156"/>
      <c r="X22" s="121">
        <f aca="true" t="shared" si="1" ref="X22:X28">IF(L22=0,0,ABS(P22-L22))</f>
        <v>0</v>
      </c>
      <c r="Y22" s="122">
        <f aca="true" t="shared" si="2" ref="Y22:Y28">IF(L22=0,ABS(P22-L22),0)</f>
        <v>0</v>
      </c>
      <c r="Z22" s="122"/>
      <c r="AA22" s="122"/>
      <c r="AB22" s="122"/>
      <c r="AC22" s="122"/>
      <c r="AD22" s="122"/>
      <c r="AE22" s="122"/>
      <c r="AF22" s="122"/>
      <c r="AG22" s="122"/>
      <c r="AH22" s="122"/>
      <c r="AI22" s="122"/>
      <c r="AJ22" s="122"/>
    </row>
    <row r="23" spans="2:36" ht="12.75">
      <c r="B23" s="152"/>
      <c r="C23" s="373" t="s">
        <v>165</v>
      </c>
      <c r="D23" s="374"/>
      <c r="E23" s="375"/>
      <c r="F23" s="376"/>
      <c r="G23" s="377"/>
      <c r="H23" s="378"/>
      <c r="I23" s="379"/>
      <c r="J23" s="379"/>
      <c r="K23" s="380"/>
      <c r="L23" s="381"/>
      <c r="M23" s="382"/>
      <c r="N23" s="383"/>
      <c r="O23" s="384"/>
      <c r="P23" s="384"/>
      <c r="Q23" s="385"/>
      <c r="R23" s="153">
        <v>0</v>
      </c>
      <c r="S23" s="154">
        <v>0</v>
      </c>
      <c r="T23" s="386">
        <f t="shared" si="0"/>
        <v>0</v>
      </c>
      <c r="U23" s="387"/>
      <c r="V23" s="158"/>
      <c r="W23" s="156"/>
      <c r="X23" s="121">
        <f t="shared" si="1"/>
        <v>0</v>
      </c>
      <c r="Y23" s="122">
        <f t="shared" si="2"/>
        <v>0</v>
      </c>
      <c r="Z23" s="122"/>
      <c r="AA23" s="122"/>
      <c r="AB23" s="122"/>
      <c r="AC23" s="122"/>
      <c r="AD23" s="122"/>
      <c r="AE23" s="122"/>
      <c r="AF23" s="122"/>
      <c r="AG23" s="122"/>
      <c r="AH23" s="122"/>
      <c r="AI23" s="122"/>
      <c r="AJ23" s="122"/>
    </row>
    <row r="24" spans="2:36" ht="12.75">
      <c r="B24" s="152"/>
      <c r="C24" s="373" t="s">
        <v>166</v>
      </c>
      <c r="D24" s="374"/>
      <c r="E24" s="375"/>
      <c r="F24" s="376"/>
      <c r="G24" s="377"/>
      <c r="H24" s="378"/>
      <c r="I24" s="379"/>
      <c r="J24" s="379"/>
      <c r="K24" s="380"/>
      <c r="L24" s="381"/>
      <c r="M24" s="382"/>
      <c r="N24" s="383"/>
      <c r="O24" s="384"/>
      <c r="P24" s="384"/>
      <c r="Q24" s="385"/>
      <c r="R24" s="153">
        <v>0</v>
      </c>
      <c r="S24" s="154">
        <v>0</v>
      </c>
      <c r="T24" s="386">
        <f t="shared" si="0"/>
        <v>0</v>
      </c>
      <c r="U24" s="387"/>
      <c r="V24" s="158"/>
      <c r="W24" s="156"/>
      <c r="X24" s="121">
        <f t="shared" si="1"/>
        <v>0</v>
      </c>
      <c r="Y24" s="122">
        <f t="shared" si="2"/>
        <v>0</v>
      </c>
      <c r="Z24" s="122"/>
      <c r="AA24" s="122"/>
      <c r="AB24" s="122"/>
      <c r="AC24" s="122"/>
      <c r="AD24" s="122"/>
      <c r="AE24" s="122"/>
      <c r="AF24" s="122"/>
      <c r="AG24" s="122"/>
      <c r="AH24" s="122"/>
      <c r="AI24" s="122"/>
      <c r="AJ24" s="122"/>
    </row>
    <row r="25" spans="2:36" ht="12.75">
      <c r="B25" s="152"/>
      <c r="C25" s="373" t="s">
        <v>167</v>
      </c>
      <c r="D25" s="374"/>
      <c r="E25" s="375"/>
      <c r="F25" s="376"/>
      <c r="G25" s="377"/>
      <c r="H25" s="378"/>
      <c r="I25" s="379"/>
      <c r="J25" s="379"/>
      <c r="K25" s="380"/>
      <c r="L25" s="381"/>
      <c r="M25" s="382"/>
      <c r="N25" s="383"/>
      <c r="O25" s="384"/>
      <c r="P25" s="384"/>
      <c r="Q25" s="385"/>
      <c r="R25" s="153">
        <v>0</v>
      </c>
      <c r="S25" s="154">
        <v>0</v>
      </c>
      <c r="T25" s="386">
        <f t="shared" si="0"/>
        <v>0</v>
      </c>
      <c r="U25" s="387"/>
      <c r="V25" s="158"/>
      <c r="W25" s="156"/>
      <c r="X25" s="121">
        <f t="shared" si="1"/>
        <v>0</v>
      </c>
      <c r="Y25" s="122">
        <f t="shared" si="2"/>
        <v>0</v>
      </c>
      <c r="Z25" s="122"/>
      <c r="AA25" s="122"/>
      <c r="AB25" s="122"/>
      <c r="AC25" s="122"/>
      <c r="AD25" s="122"/>
      <c r="AE25" s="122"/>
      <c r="AF25" s="122"/>
      <c r="AG25" s="122"/>
      <c r="AH25" s="122"/>
      <c r="AI25" s="122"/>
      <c r="AJ25" s="122"/>
    </row>
    <row r="26" spans="2:36" ht="12.75">
      <c r="B26" s="152"/>
      <c r="C26" s="373" t="s">
        <v>168</v>
      </c>
      <c r="D26" s="374"/>
      <c r="E26" s="375"/>
      <c r="F26" s="376"/>
      <c r="G26" s="377"/>
      <c r="H26" s="378"/>
      <c r="I26" s="379"/>
      <c r="J26" s="379"/>
      <c r="K26" s="380"/>
      <c r="L26" s="381"/>
      <c r="M26" s="382"/>
      <c r="N26" s="383"/>
      <c r="O26" s="384"/>
      <c r="P26" s="384"/>
      <c r="Q26" s="385"/>
      <c r="R26" s="153">
        <v>0</v>
      </c>
      <c r="S26" s="154">
        <v>0</v>
      </c>
      <c r="T26" s="386">
        <f t="shared" si="0"/>
        <v>0</v>
      </c>
      <c r="U26" s="387"/>
      <c r="V26" s="158"/>
      <c r="W26" s="156"/>
      <c r="X26" s="121">
        <f t="shared" si="1"/>
        <v>0</v>
      </c>
      <c r="Y26" s="122">
        <f t="shared" si="2"/>
        <v>0</v>
      </c>
      <c r="Z26" s="122"/>
      <c r="AA26" s="122"/>
      <c r="AB26" s="122"/>
      <c r="AC26" s="122"/>
      <c r="AD26" s="122"/>
      <c r="AE26" s="122"/>
      <c r="AF26" s="122"/>
      <c r="AG26" s="122"/>
      <c r="AH26" s="122"/>
      <c r="AI26" s="122"/>
      <c r="AJ26" s="122"/>
    </row>
    <row r="27" spans="2:36" ht="12.75">
      <c r="B27" s="152"/>
      <c r="C27" s="373" t="s">
        <v>169</v>
      </c>
      <c r="D27" s="374"/>
      <c r="E27" s="375"/>
      <c r="F27" s="376"/>
      <c r="G27" s="377"/>
      <c r="H27" s="378"/>
      <c r="I27" s="379"/>
      <c r="J27" s="379"/>
      <c r="K27" s="380"/>
      <c r="L27" s="381"/>
      <c r="M27" s="382"/>
      <c r="N27" s="383"/>
      <c r="O27" s="384"/>
      <c r="P27" s="384"/>
      <c r="Q27" s="385"/>
      <c r="R27" s="153">
        <v>0</v>
      </c>
      <c r="S27" s="154">
        <v>0</v>
      </c>
      <c r="T27" s="386">
        <f t="shared" si="0"/>
        <v>0</v>
      </c>
      <c r="U27" s="387"/>
      <c r="V27" s="158"/>
      <c r="W27" s="156"/>
      <c r="X27" s="121">
        <f t="shared" si="1"/>
        <v>0</v>
      </c>
      <c r="Y27" s="122">
        <f t="shared" si="2"/>
        <v>0</v>
      </c>
      <c r="Z27" s="122"/>
      <c r="AA27" s="122"/>
      <c r="AB27" s="122"/>
      <c r="AC27" s="122"/>
      <c r="AD27" s="122"/>
      <c r="AE27" s="122"/>
      <c r="AF27" s="122"/>
      <c r="AG27" s="122"/>
      <c r="AH27" s="122"/>
      <c r="AI27" s="122"/>
      <c r="AJ27" s="122"/>
    </row>
    <row r="28" spans="2:36" ht="12.75">
      <c r="B28" s="152"/>
      <c r="C28" s="388"/>
      <c r="D28" s="389"/>
      <c r="E28" s="390"/>
      <c r="F28" s="391"/>
      <c r="G28" s="392"/>
      <c r="H28" s="393"/>
      <c r="I28" s="393"/>
      <c r="J28" s="393"/>
      <c r="K28" s="394"/>
      <c r="L28" s="395"/>
      <c r="M28" s="396"/>
      <c r="N28" s="397"/>
      <c r="O28" s="398"/>
      <c r="P28" s="398"/>
      <c r="Q28" s="399"/>
      <c r="R28" s="159"/>
      <c r="S28" s="160"/>
      <c r="T28" s="400"/>
      <c r="U28" s="401"/>
      <c r="V28" s="161"/>
      <c r="W28" s="162"/>
      <c r="X28" s="121">
        <f t="shared" si="1"/>
        <v>0</v>
      </c>
      <c r="Y28" s="122">
        <f t="shared" si="2"/>
        <v>0</v>
      </c>
      <c r="Z28" s="122"/>
      <c r="AA28" s="122"/>
      <c r="AB28" s="122"/>
      <c r="AC28" s="122"/>
      <c r="AD28" s="122"/>
      <c r="AE28" s="122"/>
      <c r="AF28" s="122"/>
      <c r="AG28" s="122"/>
      <c r="AH28" s="122"/>
      <c r="AI28" s="122"/>
      <c r="AJ28" s="122"/>
    </row>
    <row r="29" spans="2:36" ht="12.75">
      <c r="B29" s="163"/>
      <c r="C29" s="402" t="s">
        <v>170</v>
      </c>
      <c r="D29" s="403"/>
      <c r="E29" s="403"/>
      <c r="F29" s="403"/>
      <c r="G29" s="403"/>
      <c r="H29" s="403"/>
      <c r="I29" s="403"/>
      <c r="J29" s="403"/>
      <c r="K29" s="403"/>
      <c r="L29" s="403"/>
      <c r="M29" s="403"/>
      <c r="N29" s="403"/>
      <c r="O29" s="403"/>
      <c r="P29" s="403"/>
      <c r="Q29" s="403"/>
      <c r="R29" s="404"/>
      <c r="S29" s="164">
        <f>SUM(S19:S28)</f>
        <v>0</v>
      </c>
      <c r="T29" s="405">
        <f>SUM(T19:U28)</f>
        <v>0</v>
      </c>
      <c r="U29" s="406"/>
      <c r="V29" s="165"/>
      <c r="W29" s="166"/>
      <c r="X29" s="121"/>
      <c r="Y29" s="122"/>
      <c r="Z29" s="122"/>
      <c r="AA29" s="122"/>
      <c r="AB29" s="122"/>
      <c r="AC29" s="122"/>
      <c r="AD29" s="122"/>
      <c r="AE29" s="122"/>
      <c r="AF29" s="122"/>
      <c r="AG29" s="122"/>
      <c r="AH29" s="122"/>
      <c r="AI29" s="122"/>
      <c r="AJ29" s="122"/>
    </row>
    <row r="30" spans="1:36" ht="12.75">
      <c r="A30" s="117"/>
      <c r="B30" s="167"/>
      <c r="C30" s="402" t="s">
        <v>171</v>
      </c>
      <c r="D30" s="403"/>
      <c r="E30" s="403"/>
      <c r="F30" s="403"/>
      <c r="G30" s="403"/>
      <c r="H30" s="403"/>
      <c r="I30" s="403"/>
      <c r="J30" s="403"/>
      <c r="K30" s="403"/>
      <c r="L30" s="403"/>
      <c r="M30" s="403"/>
      <c r="N30" s="403"/>
      <c r="O30" s="403"/>
      <c r="P30" s="403"/>
      <c r="Q30" s="403"/>
      <c r="R30" s="404"/>
      <c r="S30" s="168">
        <f>SUMIF(H19:U28,"Pracovní smlouva",S19:S28)</f>
        <v>0</v>
      </c>
      <c r="T30" s="407">
        <f>SUMIF(H19:U28,"Pracovní smlouva",T19:T28)</f>
        <v>0</v>
      </c>
      <c r="U30" s="408"/>
      <c r="V30" s="169"/>
      <c r="W30" s="169"/>
      <c r="X30" s="121"/>
      <c r="Y30" s="122"/>
      <c r="Z30" s="122"/>
      <c r="AA30" s="122"/>
      <c r="AB30" s="122"/>
      <c r="AC30" s="122"/>
      <c r="AD30" s="122"/>
      <c r="AE30" s="122"/>
      <c r="AF30" s="122"/>
      <c r="AG30" s="122"/>
      <c r="AH30" s="122"/>
      <c r="AI30" s="122"/>
      <c r="AJ30" s="122"/>
    </row>
    <row r="31" spans="1:36" ht="12.75">
      <c r="A31" s="117"/>
      <c r="B31" s="167"/>
      <c r="C31" s="402" t="s">
        <v>172</v>
      </c>
      <c r="D31" s="403"/>
      <c r="E31" s="403"/>
      <c r="F31" s="403"/>
      <c r="G31" s="403"/>
      <c r="H31" s="403"/>
      <c r="I31" s="403"/>
      <c r="J31" s="403"/>
      <c r="K31" s="403"/>
      <c r="L31" s="403"/>
      <c r="M31" s="403"/>
      <c r="N31" s="403"/>
      <c r="O31" s="403"/>
      <c r="P31" s="403"/>
      <c r="Q31" s="403"/>
      <c r="R31" s="404"/>
      <c r="S31" s="170">
        <f>SUMIF(H19:U28,"Dohoda o provedení práce",S19:S28)</f>
        <v>0</v>
      </c>
      <c r="T31" s="409">
        <f>SUMIF(H19:U28,"Dohoda o provedení práce",T19:T28)</f>
        <v>0</v>
      </c>
      <c r="U31" s="410"/>
      <c r="V31" s="169"/>
      <c r="W31" s="169"/>
      <c r="X31" s="121"/>
      <c r="Y31" s="122"/>
      <c r="Z31" s="122"/>
      <c r="AA31" s="122"/>
      <c r="AB31" s="122"/>
      <c r="AC31" s="122"/>
      <c r="AD31" s="122"/>
      <c r="AE31" s="122"/>
      <c r="AF31" s="122"/>
      <c r="AG31" s="122"/>
      <c r="AH31" s="122"/>
      <c r="AI31" s="122"/>
      <c r="AJ31" s="122"/>
    </row>
    <row r="32" spans="1:36" ht="12.75">
      <c r="A32" s="117"/>
      <c r="B32" s="167"/>
      <c r="C32" s="402" t="s">
        <v>173</v>
      </c>
      <c r="D32" s="403"/>
      <c r="E32" s="403"/>
      <c r="F32" s="403"/>
      <c r="G32" s="403"/>
      <c r="H32" s="403"/>
      <c r="I32" s="403"/>
      <c r="J32" s="403"/>
      <c r="K32" s="403"/>
      <c r="L32" s="403"/>
      <c r="M32" s="403"/>
      <c r="N32" s="403"/>
      <c r="O32" s="403"/>
      <c r="P32" s="403"/>
      <c r="Q32" s="403"/>
      <c r="R32" s="404"/>
      <c r="S32" s="170">
        <f>SUMIF(H19:U28,"Dohoda o pracovní činnosti",S19:S28)</f>
        <v>0</v>
      </c>
      <c r="T32" s="409">
        <f>SUMIF(H19:U28,"Dohoda o pracovní činnosti",T19:T28)</f>
        <v>0</v>
      </c>
      <c r="U32" s="410"/>
      <c r="V32" s="169"/>
      <c r="W32" s="169"/>
      <c r="X32" s="121"/>
      <c r="Y32" s="122"/>
      <c r="Z32" s="122"/>
      <c r="AA32" s="122"/>
      <c r="AB32" s="122"/>
      <c r="AC32" s="122"/>
      <c r="AD32" s="122"/>
      <c r="AE32" s="122"/>
      <c r="AF32" s="122"/>
      <c r="AG32" s="122"/>
      <c r="AH32" s="122"/>
      <c r="AI32" s="122"/>
      <c r="AJ32" s="122"/>
    </row>
    <row r="33" spans="1:36" ht="12.75">
      <c r="A33" s="117"/>
      <c r="B33" s="167"/>
      <c r="C33" s="171"/>
      <c r="D33" s="123"/>
      <c r="E33" s="169"/>
      <c r="F33" s="169"/>
      <c r="G33" s="169"/>
      <c r="H33" s="169"/>
      <c r="I33" s="169"/>
      <c r="J33" s="169"/>
      <c r="K33" s="169"/>
      <c r="L33" s="169"/>
      <c r="M33" s="169"/>
      <c r="N33" s="169"/>
      <c r="O33" s="169"/>
      <c r="P33" s="169"/>
      <c r="Q33" s="169"/>
      <c r="R33" s="169"/>
      <c r="S33" s="169"/>
      <c r="T33" s="169"/>
      <c r="U33" s="169"/>
      <c r="V33" s="169"/>
      <c r="W33" s="169"/>
      <c r="X33" s="121"/>
      <c r="Y33" s="122"/>
      <c r="Z33" s="122"/>
      <c r="AA33" s="122"/>
      <c r="AB33" s="122"/>
      <c r="AC33" s="122"/>
      <c r="AD33" s="122"/>
      <c r="AE33" s="122"/>
      <c r="AF33" s="122"/>
      <c r="AG33" s="122"/>
      <c r="AH33" s="122"/>
      <c r="AI33" s="122"/>
      <c r="AJ33" s="122"/>
    </row>
    <row r="34" spans="1:36" ht="15.75">
      <c r="A34" s="117"/>
      <c r="B34" s="172"/>
      <c r="C34" s="127"/>
      <c r="D34" s="412" t="s">
        <v>174</v>
      </c>
      <c r="E34" s="412"/>
      <c r="F34" s="412"/>
      <c r="G34" s="412"/>
      <c r="H34" s="412"/>
      <c r="I34" s="412"/>
      <c r="J34" s="412"/>
      <c r="K34" s="412"/>
      <c r="L34" s="412"/>
      <c r="M34" s="412"/>
      <c r="N34" s="412"/>
      <c r="O34" s="412"/>
      <c r="P34" s="412"/>
      <c r="Q34" s="412"/>
      <c r="R34" s="412"/>
      <c r="S34" s="412"/>
      <c r="T34" s="412"/>
      <c r="U34" s="412"/>
      <c r="V34" s="197"/>
      <c r="W34" s="198"/>
      <c r="X34" s="121"/>
      <c r="Y34" s="122"/>
      <c r="Z34" s="122"/>
      <c r="AA34" s="122"/>
      <c r="AB34" s="122"/>
      <c r="AC34" s="122"/>
      <c r="AD34" s="122"/>
      <c r="AE34" s="122"/>
      <c r="AF34" s="122"/>
      <c r="AG34" s="122"/>
      <c r="AH34" s="122"/>
      <c r="AI34" s="122"/>
      <c r="AJ34" s="122"/>
    </row>
    <row r="35" spans="1:36" ht="12.75">
      <c r="A35" s="117"/>
      <c r="B35" s="173"/>
      <c r="C35" s="174"/>
      <c r="D35" s="413"/>
      <c r="E35" s="413"/>
      <c r="F35" s="413"/>
      <c r="G35" s="413"/>
      <c r="H35" s="413"/>
      <c r="I35" s="413"/>
      <c r="J35" s="413"/>
      <c r="K35" s="413"/>
      <c r="L35" s="413"/>
      <c r="M35" s="413"/>
      <c r="N35" s="413"/>
      <c r="O35" s="413"/>
      <c r="P35" s="413"/>
      <c r="Q35" s="413"/>
      <c r="R35" s="413"/>
      <c r="S35" s="413"/>
      <c r="T35" s="413"/>
      <c r="U35" s="413"/>
      <c r="V35" s="199"/>
      <c r="W35" s="200"/>
      <c r="X35" s="121"/>
      <c r="Y35" s="175" t="e">
        <f>#REF!+L29</f>
        <v>#REF!</v>
      </c>
      <c r="Z35" s="122"/>
      <c r="AA35" s="122"/>
      <c r="AB35" s="122"/>
      <c r="AC35" s="122"/>
      <c r="AD35" s="122"/>
      <c r="AE35" s="122"/>
      <c r="AF35" s="122"/>
      <c r="AG35" s="122"/>
      <c r="AH35" s="122"/>
      <c r="AI35" s="122"/>
      <c r="AJ35" s="122"/>
    </row>
    <row r="36" spans="1:36" ht="12.75">
      <c r="A36" s="117"/>
      <c r="B36" s="173"/>
      <c r="C36" s="174"/>
      <c r="D36" s="176"/>
      <c r="E36" s="176"/>
      <c r="F36" s="176"/>
      <c r="G36" s="176"/>
      <c r="H36" s="176"/>
      <c r="I36" s="176"/>
      <c r="J36" s="176"/>
      <c r="K36" s="199"/>
      <c r="L36" s="199"/>
      <c r="M36" s="199"/>
      <c r="N36" s="199"/>
      <c r="O36" s="199"/>
      <c r="P36" s="199"/>
      <c r="Q36" s="199"/>
      <c r="R36" s="199"/>
      <c r="S36" s="199"/>
      <c r="T36" s="199"/>
      <c r="U36" s="199"/>
      <c r="V36" s="199"/>
      <c r="W36" s="201"/>
      <c r="X36" s="121"/>
      <c r="Y36" s="122"/>
      <c r="Z36" s="175" t="e">
        <f>#REF!+O29</f>
        <v>#REF!</v>
      </c>
      <c r="AA36" s="122"/>
      <c r="AB36" s="122"/>
      <c r="AC36" s="122"/>
      <c r="AD36" s="122"/>
      <c r="AE36" s="122"/>
      <c r="AF36" s="122"/>
      <c r="AG36" s="122"/>
      <c r="AH36" s="122"/>
      <c r="AI36" s="122"/>
      <c r="AJ36" s="122"/>
    </row>
    <row r="37" spans="1:36" ht="15.75">
      <c r="A37" s="117"/>
      <c r="B37" s="414">
        <f>LEN(TRIM($B$39))</f>
        <v>0</v>
      </c>
      <c r="C37" s="414"/>
      <c r="D37" s="414"/>
      <c r="E37" s="414"/>
      <c r="F37" s="414"/>
      <c r="G37" s="414"/>
      <c r="H37" s="414"/>
      <c r="I37" s="414"/>
      <c r="J37" s="414"/>
      <c r="K37" s="414"/>
      <c r="L37" s="414"/>
      <c r="M37" s="414"/>
      <c r="N37" s="414"/>
      <c r="O37" s="414"/>
      <c r="P37" s="414"/>
      <c r="Q37" s="202"/>
      <c r="R37" s="202"/>
      <c r="S37" s="202"/>
      <c r="T37" s="202"/>
      <c r="U37" s="202"/>
      <c r="V37" s="202"/>
      <c r="W37" s="203"/>
      <c r="X37" s="121"/>
      <c r="Y37" s="122"/>
      <c r="Z37" s="122"/>
      <c r="AA37" s="122"/>
      <c r="AB37" s="122"/>
      <c r="AC37" s="122"/>
      <c r="AD37" s="122"/>
      <c r="AE37" s="122"/>
      <c r="AF37" s="122"/>
      <c r="AG37" s="122"/>
      <c r="AH37" s="122"/>
      <c r="AI37" s="122"/>
      <c r="AJ37" s="122"/>
    </row>
    <row r="38" spans="2:36" ht="12.75">
      <c r="B38" s="177"/>
      <c r="C38" s="178"/>
      <c r="D38" s="178"/>
      <c r="E38" s="178"/>
      <c r="F38" s="178"/>
      <c r="G38" s="178"/>
      <c r="H38" s="178"/>
      <c r="I38" s="178"/>
      <c r="J38" s="178"/>
      <c r="K38" s="178"/>
      <c r="L38" s="178"/>
      <c r="M38" s="178"/>
      <c r="N38" s="178"/>
      <c r="O38" s="178"/>
      <c r="P38" s="178"/>
      <c r="Q38" s="178"/>
      <c r="R38" s="178"/>
      <c r="S38" s="178"/>
      <c r="T38" s="178"/>
      <c r="U38" s="178"/>
      <c r="V38" s="178"/>
      <c r="W38" s="178"/>
      <c r="X38" s="121"/>
      <c r="Y38" s="122"/>
      <c r="Z38" s="122"/>
      <c r="AA38" s="122"/>
      <c r="AB38" s="122"/>
      <c r="AC38" s="122"/>
      <c r="AD38" s="122"/>
      <c r="AE38" s="122"/>
      <c r="AF38" s="122"/>
      <c r="AG38" s="122"/>
      <c r="AH38" s="122"/>
      <c r="AI38" s="122"/>
      <c r="AJ38" s="122"/>
    </row>
    <row r="39" spans="2:36" ht="15.75">
      <c r="B39" s="415"/>
      <c r="C39" s="415"/>
      <c r="D39" s="415"/>
      <c r="E39" s="415"/>
      <c r="F39" s="415"/>
      <c r="G39" s="415"/>
      <c r="H39" s="415"/>
      <c r="I39" s="415"/>
      <c r="J39" s="415"/>
      <c r="K39" s="415"/>
      <c r="L39" s="415"/>
      <c r="M39" s="415"/>
      <c r="N39" s="415"/>
      <c r="O39" s="415"/>
      <c r="P39" s="415"/>
      <c r="Q39" s="415"/>
      <c r="R39" s="415"/>
      <c r="S39" s="415"/>
      <c r="T39" s="415"/>
      <c r="U39" s="415"/>
      <c r="V39" s="415"/>
      <c r="W39" s="415"/>
      <c r="X39" s="121"/>
      <c r="Y39" s="122"/>
      <c r="Z39" s="122"/>
      <c r="AA39" s="122"/>
      <c r="AB39" s="122"/>
      <c r="AC39" s="122"/>
      <c r="AD39" s="122"/>
      <c r="AE39" s="122"/>
      <c r="AF39" s="122"/>
      <c r="AG39" s="122"/>
      <c r="AH39" s="122"/>
      <c r="AI39" s="122"/>
      <c r="AJ39" s="122"/>
    </row>
    <row r="40" spans="2:36" ht="15.75">
      <c r="B40" s="179" t="s">
        <v>175</v>
      </c>
      <c r="C40" s="178"/>
      <c r="D40" s="178"/>
      <c r="E40" s="178"/>
      <c r="F40" s="178"/>
      <c r="G40" s="178"/>
      <c r="H40" s="178"/>
      <c r="I40" s="178"/>
      <c r="J40" s="178"/>
      <c r="K40" s="178"/>
      <c r="L40" s="178"/>
      <c r="M40" s="178"/>
      <c r="N40" s="178"/>
      <c r="O40" s="178"/>
      <c r="P40" s="178"/>
      <c r="Q40" s="178"/>
      <c r="R40" s="178"/>
      <c r="S40" s="178"/>
      <c r="T40" s="178"/>
      <c r="U40" s="178"/>
      <c r="V40" s="178"/>
      <c r="W40" s="178"/>
      <c r="X40" s="121"/>
      <c r="Y40" s="122"/>
      <c r="Z40" s="122"/>
      <c r="AA40" s="122"/>
      <c r="AB40" s="122"/>
      <c r="AC40" s="122"/>
      <c r="AD40" s="122"/>
      <c r="AE40" s="122"/>
      <c r="AF40" s="122"/>
      <c r="AG40" s="122"/>
      <c r="AH40" s="122"/>
      <c r="AI40" s="122"/>
      <c r="AJ40" s="122"/>
    </row>
    <row r="41" spans="2:36" ht="12.75">
      <c r="B41" s="177"/>
      <c r="C41" s="178"/>
      <c r="D41" s="178"/>
      <c r="E41" s="178"/>
      <c r="F41" s="178"/>
      <c r="G41" s="178"/>
      <c r="H41" s="178"/>
      <c r="I41" s="178"/>
      <c r="J41" s="178"/>
      <c r="K41" s="178"/>
      <c r="L41" s="178"/>
      <c r="M41" s="178"/>
      <c r="N41" s="178"/>
      <c r="O41" s="178"/>
      <c r="P41" s="178"/>
      <c r="Q41" s="178"/>
      <c r="R41" s="178"/>
      <c r="S41" s="178"/>
      <c r="T41" s="178"/>
      <c r="U41" s="178"/>
      <c r="V41" s="178"/>
      <c r="W41" s="178"/>
      <c r="X41" s="121"/>
      <c r="Y41" s="122"/>
      <c r="Z41" s="122"/>
      <c r="AA41" s="122"/>
      <c r="AB41" s="122"/>
      <c r="AC41" s="122"/>
      <c r="AD41" s="122"/>
      <c r="AE41" s="122"/>
      <c r="AF41" s="122"/>
      <c r="AG41" s="122"/>
      <c r="AH41" s="122"/>
      <c r="AI41" s="122"/>
      <c r="AJ41" s="122"/>
    </row>
    <row r="42" spans="2:36" ht="15.75">
      <c r="B42" s="177"/>
      <c r="C42" s="178"/>
      <c r="D42" s="178"/>
      <c r="E42" s="178"/>
      <c r="F42" s="178"/>
      <c r="G42" s="178"/>
      <c r="H42" s="178"/>
      <c r="I42" s="178"/>
      <c r="J42" s="178"/>
      <c r="K42" s="178"/>
      <c r="L42" s="178"/>
      <c r="M42" s="178"/>
      <c r="N42" s="178"/>
      <c r="O42" s="178"/>
      <c r="P42" s="418">
        <f>LEN(TRIM($T$42))</f>
        <v>0</v>
      </c>
      <c r="Q42" s="418"/>
      <c r="R42" s="418"/>
      <c r="S42" s="418"/>
      <c r="T42" s="411"/>
      <c r="U42" s="411"/>
      <c r="V42" s="411"/>
      <c r="W42" s="411"/>
      <c r="X42" s="121"/>
      <c r="Y42" s="122"/>
      <c r="Z42" s="122"/>
      <c r="AA42" s="122"/>
      <c r="AB42" s="122"/>
      <c r="AC42" s="122"/>
      <c r="AD42" s="122"/>
      <c r="AE42" s="122"/>
      <c r="AF42" s="122"/>
      <c r="AG42" s="122"/>
      <c r="AH42" s="122"/>
      <c r="AI42" s="122"/>
      <c r="AJ42" s="122"/>
    </row>
    <row r="43" spans="2:36" ht="15.75">
      <c r="B43" s="177"/>
      <c r="C43" s="178"/>
      <c r="D43" s="178"/>
      <c r="E43" s="178"/>
      <c r="F43" s="178"/>
      <c r="G43" s="178"/>
      <c r="H43" s="178"/>
      <c r="I43" s="178"/>
      <c r="J43" s="178"/>
      <c r="K43" s="178"/>
      <c r="L43" s="178"/>
      <c r="M43" s="178"/>
      <c r="N43" s="178"/>
      <c r="O43" s="178"/>
      <c r="P43" s="180"/>
      <c r="Q43" s="180"/>
      <c r="R43" s="180"/>
      <c r="S43" s="180"/>
      <c r="T43" s="178"/>
      <c r="U43" s="178"/>
      <c r="V43" s="178"/>
      <c r="W43" s="178"/>
      <c r="X43" s="121"/>
      <c r="Y43" s="122"/>
      <c r="Z43" s="122"/>
      <c r="AA43" s="122"/>
      <c r="AB43" s="122"/>
      <c r="AC43" s="122"/>
      <c r="AD43" s="122"/>
      <c r="AE43" s="122"/>
      <c r="AF43" s="122"/>
      <c r="AG43" s="122"/>
      <c r="AH43" s="122"/>
      <c r="AI43" s="122"/>
      <c r="AJ43" s="122"/>
    </row>
    <row r="44" spans="2:36" ht="12.75">
      <c r="B44" s="177"/>
      <c r="C44" s="178"/>
      <c r="D44" s="178"/>
      <c r="E44" s="178"/>
      <c r="F44" s="178"/>
      <c r="G44" s="178"/>
      <c r="H44" s="178"/>
      <c r="I44" s="178"/>
      <c r="J44" s="178"/>
      <c r="K44" s="178"/>
      <c r="L44" s="178"/>
      <c r="M44" s="178"/>
      <c r="N44" s="178"/>
      <c r="O44" s="178"/>
      <c r="P44" s="178"/>
      <c r="Q44" s="178"/>
      <c r="R44" s="178"/>
      <c r="S44" s="178"/>
      <c r="T44" s="178"/>
      <c r="U44" s="178"/>
      <c r="V44" s="178"/>
      <c r="W44" s="178"/>
      <c r="X44" s="121"/>
      <c r="Y44" s="122"/>
      <c r="Z44" s="122"/>
      <c r="AA44" s="122"/>
      <c r="AB44" s="122"/>
      <c r="AC44" s="122"/>
      <c r="AD44" s="122"/>
      <c r="AE44" s="122"/>
      <c r="AF44" s="122"/>
      <c r="AG44" s="122"/>
      <c r="AH44" s="122"/>
      <c r="AI44" s="122"/>
      <c r="AJ44" s="122"/>
    </row>
    <row r="45" spans="2:36" ht="12.75">
      <c r="B45" s="177"/>
      <c r="C45" s="178"/>
      <c r="D45" s="178"/>
      <c r="E45" s="178"/>
      <c r="F45" s="178"/>
      <c r="G45" s="178"/>
      <c r="H45" s="178"/>
      <c r="I45" s="178"/>
      <c r="J45" s="178"/>
      <c r="K45" s="178"/>
      <c r="L45" s="178"/>
      <c r="M45" s="178"/>
      <c r="N45" s="178"/>
      <c r="O45" s="178"/>
      <c r="P45" s="178"/>
      <c r="Q45" s="178"/>
      <c r="R45" s="178"/>
      <c r="S45" s="178"/>
      <c r="T45" s="178"/>
      <c r="U45" s="178"/>
      <c r="V45" s="178"/>
      <c r="W45" s="178"/>
      <c r="X45" s="121"/>
      <c r="Y45" s="122"/>
      <c r="Z45" s="122"/>
      <c r="AA45" s="122"/>
      <c r="AB45" s="122"/>
      <c r="AC45" s="122"/>
      <c r="AD45" s="122"/>
      <c r="AE45" s="122"/>
      <c r="AF45" s="122"/>
      <c r="AG45" s="122"/>
      <c r="AH45" s="122"/>
      <c r="AI45" s="122"/>
      <c r="AJ45" s="122"/>
    </row>
    <row r="46" spans="2:36" ht="12.75">
      <c r="B46" s="177"/>
      <c r="C46" s="178"/>
      <c r="D46" s="178"/>
      <c r="E46" s="178"/>
      <c r="F46" s="178"/>
      <c r="G46" s="178"/>
      <c r="H46" s="178"/>
      <c r="I46" s="178"/>
      <c r="J46" s="178"/>
      <c r="K46" s="178"/>
      <c r="L46" s="178"/>
      <c r="M46" s="178"/>
      <c r="N46" s="178"/>
      <c r="O46" s="178"/>
      <c r="P46" s="178"/>
      <c r="Q46" s="178"/>
      <c r="R46" s="178"/>
      <c r="S46" s="178"/>
      <c r="T46" s="178"/>
      <c r="U46" s="178"/>
      <c r="V46" s="178"/>
      <c r="W46" s="178"/>
      <c r="X46" s="121"/>
      <c r="Y46" s="122"/>
      <c r="Z46" s="122"/>
      <c r="AA46" s="122"/>
      <c r="AB46" s="122"/>
      <c r="AC46" s="122"/>
      <c r="AD46" s="122"/>
      <c r="AE46" s="122"/>
      <c r="AF46" s="122"/>
      <c r="AG46" s="122"/>
      <c r="AH46" s="122"/>
      <c r="AI46" s="122"/>
      <c r="AJ46" s="122"/>
    </row>
    <row r="47" spans="2:36" ht="12.75">
      <c r="B47" s="177"/>
      <c r="C47" s="181"/>
      <c r="D47" s="182"/>
      <c r="E47" s="182"/>
      <c r="F47" s="182"/>
      <c r="G47" s="182"/>
      <c r="H47" s="182"/>
      <c r="I47" s="182"/>
      <c r="J47" s="182"/>
      <c r="K47" s="182"/>
      <c r="L47" s="182"/>
      <c r="M47" s="182"/>
      <c r="N47" s="182"/>
      <c r="O47" s="182"/>
      <c r="P47" s="182"/>
      <c r="Q47" s="182"/>
      <c r="R47" s="182"/>
      <c r="S47" s="182"/>
      <c r="T47" s="182"/>
      <c r="U47" s="182"/>
      <c r="V47" s="182"/>
      <c r="W47" s="182"/>
      <c r="X47" s="121"/>
      <c r="Y47" s="122"/>
      <c r="Z47" s="122"/>
      <c r="AA47" s="122"/>
      <c r="AB47" s="122"/>
      <c r="AC47" s="122"/>
      <c r="AD47" s="122"/>
      <c r="AE47" s="122"/>
      <c r="AF47" s="122"/>
      <c r="AG47" s="122"/>
      <c r="AH47" s="122"/>
      <c r="AI47" s="122"/>
      <c r="AJ47" s="122"/>
    </row>
    <row r="48" spans="1:36" ht="15.75">
      <c r="A48" s="127"/>
      <c r="B48" s="419">
        <f>LEN(TRIM($B$50))</f>
        <v>0</v>
      </c>
      <c r="C48" s="419"/>
      <c r="D48" s="419"/>
      <c r="E48" s="419"/>
      <c r="F48" s="419"/>
      <c r="G48" s="419"/>
      <c r="H48" s="419"/>
      <c r="I48" s="419"/>
      <c r="J48" s="419"/>
      <c r="K48" s="419"/>
      <c r="L48" s="419"/>
      <c r="M48" s="419"/>
      <c r="N48" s="419"/>
      <c r="O48" s="419"/>
      <c r="P48" s="419"/>
      <c r="Q48" s="183"/>
      <c r="R48" s="183"/>
      <c r="S48" s="183"/>
      <c r="T48" s="183"/>
      <c r="U48" s="183"/>
      <c r="V48" s="183"/>
      <c r="W48" s="183"/>
      <c r="X48" s="121"/>
      <c r="Y48" s="122"/>
      <c r="Z48" s="122"/>
      <c r="AA48" s="122"/>
      <c r="AB48" s="122"/>
      <c r="AC48" s="122"/>
      <c r="AD48" s="122"/>
      <c r="AE48" s="122"/>
      <c r="AF48" s="122"/>
      <c r="AG48" s="122"/>
      <c r="AH48" s="122"/>
      <c r="AI48" s="122"/>
      <c r="AJ48" s="122"/>
    </row>
    <row r="49" spans="1:36" ht="15.75">
      <c r="A49" s="127"/>
      <c r="B49" s="184"/>
      <c r="C49" s="179"/>
      <c r="D49" s="179"/>
      <c r="E49" s="179"/>
      <c r="F49" s="179"/>
      <c r="G49" s="179"/>
      <c r="H49" s="179"/>
      <c r="I49" s="179"/>
      <c r="J49" s="179"/>
      <c r="K49" s="183"/>
      <c r="L49" s="183"/>
      <c r="M49" s="183"/>
      <c r="N49" s="183"/>
      <c r="O49" s="183"/>
      <c r="P49" s="183"/>
      <c r="Q49" s="183"/>
      <c r="R49" s="183"/>
      <c r="S49" s="183"/>
      <c r="T49" s="183"/>
      <c r="U49" s="183"/>
      <c r="V49" s="183"/>
      <c r="W49" s="183"/>
      <c r="X49" s="121"/>
      <c r="Y49" s="122"/>
      <c r="Z49" s="122"/>
      <c r="AA49" s="122"/>
      <c r="AB49" s="122"/>
      <c r="AC49" s="122"/>
      <c r="AD49" s="122"/>
      <c r="AE49" s="122"/>
      <c r="AF49" s="122"/>
      <c r="AG49" s="122"/>
      <c r="AH49" s="122"/>
      <c r="AI49" s="122"/>
      <c r="AJ49" s="122"/>
    </row>
    <row r="50" spans="1:36" ht="15.75">
      <c r="A50" s="127"/>
      <c r="B50" s="415"/>
      <c r="C50" s="415"/>
      <c r="D50" s="415"/>
      <c r="E50" s="415"/>
      <c r="F50" s="415"/>
      <c r="G50" s="415"/>
      <c r="H50" s="415"/>
      <c r="I50" s="415"/>
      <c r="J50" s="415"/>
      <c r="K50" s="415"/>
      <c r="L50" s="415"/>
      <c r="M50" s="415"/>
      <c r="N50" s="415"/>
      <c r="O50" s="415"/>
      <c r="P50" s="415"/>
      <c r="Q50" s="415"/>
      <c r="R50" s="415"/>
      <c r="S50" s="415"/>
      <c r="T50" s="415"/>
      <c r="U50" s="415"/>
      <c r="V50" s="415"/>
      <c r="W50" s="415"/>
      <c r="X50" s="121"/>
      <c r="Y50" s="122"/>
      <c r="Z50" s="122"/>
      <c r="AA50" s="122"/>
      <c r="AB50" s="122"/>
      <c r="AC50" s="122"/>
      <c r="AD50" s="122"/>
      <c r="AE50" s="122"/>
      <c r="AF50" s="122"/>
      <c r="AG50" s="122"/>
      <c r="AH50" s="122"/>
      <c r="AI50" s="122"/>
      <c r="AJ50" s="122"/>
    </row>
    <row r="51" spans="1:36" ht="15.75">
      <c r="A51" s="127"/>
      <c r="B51" s="179" t="s">
        <v>176</v>
      </c>
      <c r="C51" s="179"/>
      <c r="D51" s="185"/>
      <c r="E51" s="185"/>
      <c r="F51" s="185"/>
      <c r="G51" s="185"/>
      <c r="H51" s="185"/>
      <c r="I51" s="185"/>
      <c r="J51" s="179"/>
      <c r="K51" s="183"/>
      <c r="L51" s="183"/>
      <c r="M51" s="183"/>
      <c r="N51" s="183"/>
      <c r="O51" s="183"/>
      <c r="P51" s="183"/>
      <c r="Q51" s="183"/>
      <c r="R51" s="183"/>
      <c r="S51" s="183"/>
      <c r="T51" s="183"/>
      <c r="U51" s="183"/>
      <c r="V51" s="183"/>
      <c r="W51" s="183"/>
      <c r="X51" s="121"/>
      <c r="Y51" s="122"/>
      <c r="Z51" s="122"/>
      <c r="AA51" s="122"/>
      <c r="AB51" s="122"/>
      <c r="AC51" s="122"/>
      <c r="AD51" s="122"/>
      <c r="AE51" s="122"/>
      <c r="AF51" s="122"/>
      <c r="AG51" s="122"/>
      <c r="AH51" s="122"/>
      <c r="AI51" s="122"/>
      <c r="AJ51" s="122"/>
    </row>
    <row r="52" spans="1:36" ht="15.75">
      <c r="A52" s="127"/>
      <c r="B52" s="179"/>
      <c r="C52" s="179"/>
      <c r="D52" s="179"/>
      <c r="E52" s="179"/>
      <c r="F52" s="179"/>
      <c r="G52" s="179"/>
      <c r="H52" s="179"/>
      <c r="I52" s="179"/>
      <c r="J52" s="179"/>
      <c r="K52" s="183"/>
      <c r="L52" s="183"/>
      <c r="M52" s="183"/>
      <c r="N52" s="183"/>
      <c r="O52" s="183"/>
      <c r="P52" s="183"/>
      <c r="Q52" s="183"/>
      <c r="R52" s="183"/>
      <c r="S52" s="183"/>
      <c r="T52" s="183"/>
      <c r="U52" s="183"/>
      <c r="V52" s="183"/>
      <c r="W52" s="183"/>
      <c r="X52" s="121"/>
      <c r="Y52" s="122"/>
      <c r="Z52" s="122"/>
      <c r="AA52" s="122"/>
      <c r="AB52" s="122"/>
      <c r="AC52" s="122"/>
      <c r="AD52" s="122"/>
      <c r="AE52" s="122"/>
      <c r="AF52" s="122"/>
      <c r="AG52" s="122"/>
      <c r="AH52" s="122"/>
      <c r="AI52" s="122"/>
      <c r="AJ52" s="122"/>
    </row>
    <row r="53" spans="1:36" ht="15.75">
      <c r="A53" s="127"/>
      <c r="B53" s="179"/>
      <c r="C53" s="179"/>
      <c r="D53" s="179"/>
      <c r="E53" s="179"/>
      <c r="F53" s="179"/>
      <c r="G53" s="179"/>
      <c r="H53" s="179"/>
      <c r="I53" s="179"/>
      <c r="J53" s="179"/>
      <c r="K53" s="183"/>
      <c r="L53" s="183"/>
      <c r="M53" s="183"/>
      <c r="N53" s="183"/>
      <c r="O53" s="183"/>
      <c r="P53" s="183"/>
      <c r="Q53" s="183"/>
      <c r="R53" s="183"/>
      <c r="S53" s="183"/>
      <c r="T53" s="183"/>
      <c r="U53" s="183"/>
      <c r="V53" s="183"/>
      <c r="W53" s="183"/>
      <c r="X53" s="121"/>
      <c r="Y53" s="122"/>
      <c r="Z53" s="122"/>
      <c r="AA53" s="122"/>
      <c r="AB53" s="122"/>
      <c r="AC53" s="122"/>
      <c r="AD53" s="122"/>
      <c r="AE53" s="122"/>
      <c r="AF53" s="122"/>
      <c r="AG53" s="122"/>
      <c r="AH53" s="122"/>
      <c r="AI53" s="122"/>
      <c r="AJ53" s="122"/>
    </row>
    <row r="54" spans="1:36" ht="15.75">
      <c r="A54" s="127"/>
      <c r="B54" s="127"/>
      <c r="C54" s="127"/>
      <c r="D54" s="127"/>
      <c r="E54" s="127"/>
      <c r="F54" s="127"/>
      <c r="G54" s="127"/>
      <c r="H54" s="179"/>
      <c r="I54" s="179"/>
      <c r="J54" s="179"/>
      <c r="K54" s="183"/>
      <c r="L54" s="183"/>
      <c r="M54" s="183"/>
      <c r="N54" s="183"/>
      <c r="O54" s="183"/>
      <c r="P54" s="127"/>
      <c r="Q54" s="186"/>
      <c r="R54" s="420">
        <f>LEN(TRIM($T$54))</f>
        <v>0</v>
      </c>
      <c r="S54" s="420"/>
      <c r="T54" s="411"/>
      <c r="U54" s="411"/>
      <c r="V54" s="411"/>
      <c r="W54" s="411"/>
      <c r="X54" s="121"/>
      <c r="Y54" s="122"/>
      <c r="Z54" s="122"/>
      <c r="AA54" s="122"/>
      <c r="AB54" s="122"/>
      <c r="AC54" s="122"/>
      <c r="AD54" s="122"/>
      <c r="AE54" s="122"/>
      <c r="AF54" s="122"/>
      <c r="AG54" s="122"/>
      <c r="AH54" s="122"/>
      <c r="AI54" s="122"/>
      <c r="AJ54" s="122"/>
    </row>
    <row r="55" spans="1:36" ht="15.75">
      <c r="A55" s="127"/>
      <c r="B55" s="127"/>
      <c r="C55" s="127"/>
      <c r="D55" s="127"/>
      <c r="E55" s="127"/>
      <c r="F55" s="127"/>
      <c r="G55" s="127"/>
      <c r="H55" s="179"/>
      <c r="I55" s="179"/>
      <c r="J55" s="179"/>
      <c r="K55" s="183"/>
      <c r="L55" s="183"/>
      <c r="M55" s="183"/>
      <c r="N55" s="183"/>
      <c r="O55" s="183"/>
      <c r="P55" s="127"/>
      <c r="Q55" s="186"/>
      <c r="R55" s="129"/>
      <c r="S55" s="129"/>
      <c r="T55" s="187"/>
      <c r="U55" s="187"/>
      <c r="V55" s="187"/>
      <c r="W55" s="187"/>
      <c r="X55" s="121"/>
      <c r="Y55" s="122"/>
      <c r="Z55" s="122"/>
      <c r="AA55" s="122"/>
      <c r="AB55" s="122"/>
      <c r="AC55" s="122"/>
      <c r="AD55" s="122"/>
      <c r="AE55" s="122"/>
      <c r="AF55" s="122"/>
      <c r="AG55" s="122"/>
      <c r="AH55" s="122"/>
      <c r="AI55" s="122"/>
      <c r="AJ55" s="122"/>
    </row>
    <row r="56" spans="1:36" ht="15.75">
      <c r="A56" s="127"/>
      <c r="B56" s="127"/>
      <c r="C56" s="127"/>
      <c r="D56" s="127"/>
      <c r="E56" s="127"/>
      <c r="F56" s="127"/>
      <c r="G56" s="127"/>
      <c r="H56" s="179"/>
      <c r="I56" s="179"/>
      <c r="J56" s="179"/>
      <c r="K56" s="183"/>
      <c r="L56" s="183"/>
      <c r="M56" s="183"/>
      <c r="N56" s="183"/>
      <c r="O56" s="183"/>
      <c r="P56" s="127"/>
      <c r="Q56" s="186"/>
      <c r="R56" s="129"/>
      <c r="S56" s="129"/>
      <c r="T56" s="187"/>
      <c r="U56" s="187"/>
      <c r="V56" s="187"/>
      <c r="W56" s="187"/>
      <c r="X56" s="121"/>
      <c r="Y56" s="122"/>
      <c r="Z56" s="122"/>
      <c r="AA56" s="122"/>
      <c r="AB56" s="122"/>
      <c r="AC56" s="122"/>
      <c r="AD56" s="122"/>
      <c r="AE56" s="122"/>
      <c r="AF56" s="122"/>
      <c r="AG56" s="122"/>
      <c r="AH56" s="122"/>
      <c r="AI56" s="122"/>
      <c r="AJ56" s="122"/>
    </row>
    <row r="57" spans="1:36" ht="15.75">
      <c r="A57" s="127"/>
      <c r="B57" s="127"/>
      <c r="C57" s="127"/>
      <c r="D57" s="127"/>
      <c r="E57" s="127"/>
      <c r="F57" s="127"/>
      <c r="G57" s="127"/>
      <c r="H57" s="179"/>
      <c r="I57" s="179"/>
      <c r="J57" s="179"/>
      <c r="K57" s="183"/>
      <c r="L57" s="183"/>
      <c r="M57" s="183"/>
      <c r="N57" s="183"/>
      <c r="O57" s="183"/>
      <c r="P57" s="127"/>
      <c r="Q57" s="186"/>
      <c r="R57" s="129"/>
      <c r="S57" s="129"/>
      <c r="T57" s="187"/>
      <c r="U57" s="187"/>
      <c r="V57" s="187"/>
      <c r="W57" s="187"/>
      <c r="X57" s="121"/>
      <c r="Y57" s="122"/>
      <c r="Z57" s="122"/>
      <c r="AA57" s="122"/>
      <c r="AB57" s="122"/>
      <c r="AC57" s="122"/>
      <c r="AD57" s="122"/>
      <c r="AE57" s="122"/>
      <c r="AF57" s="122"/>
      <c r="AG57" s="122"/>
      <c r="AH57" s="122"/>
      <c r="AI57" s="122"/>
      <c r="AJ57" s="122"/>
    </row>
    <row r="58" spans="1:36" ht="15.75">
      <c r="A58" s="127"/>
      <c r="B58" s="179"/>
      <c r="C58" s="179"/>
      <c r="D58" s="179"/>
      <c r="E58" s="179"/>
      <c r="F58" s="179"/>
      <c r="G58" s="179"/>
      <c r="H58" s="179"/>
      <c r="I58" s="179"/>
      <c r="J58" s="179"/>
      <c r="K58" s="183"/>
      <c r="L58" s="183"/>
      <c r="M58" s="183"/>
      <c r="N58" s="183"/>
      <c r="O58" s="183"/>
      <c r="P58" s="183"/>
      <c r="Q58" s="183"/>
      <c r="R58" s="183"/>
      <c r="S58" s="183"/>
      <c r="T58" s="183"/>
      <c r="U58" s="183"/>
      <c r="V58" s="183"/>
      <c r="W58" s="183"/>
      <c r="X58" s="121"/>
      <c r="Y58" s="122"/>
      <c r="Z58" s="122"/>
      <c r="AA58" s="122"/>
      <c r="AB58" s="122"/>
      <c r="AC58" s="122"/>
      <c r="AD58" s="122"/>
      <c r="AE58" s="122"/>
      <c r="AF58" s="122"/>
      <c r="AG58" s="122"/>
      <c r="AH58" s="122"/>
      <c r="AI58" s="122"/>
      <c r="AJ58" s="122"/>
    </row>
    <row r="59" spans="1:36" ht="15.75">
      <c r="A59" s="127"/>
      <c r="B59" s="416" t="s">
        <v>177</v>
      </c>
      <c r="C59" s="416"/>
      <c r="D59" s="416"/>
      <c r="E59" s="416"/>
      <c r="F59" s="416"/>
      <c r="G59" s="416"/>
      <c r="H59" s="416"/>
      <c r="I59" s="416"/>
      <c r="J59" s="416"/>
      <c r="K59" s="416"/>
      <c r="L59" s="416"/>
      <c r="M59" s="416"/>
      <c r="N59" s="416"/>
      <c r="O59" s="416"/>
      <c r="P59" s="416"/>
      <c r="Q59" s="416"/>
      <c r="R59" s="416"/>
      <c r="S59" s="416"/>
      <c r="T59" s="416"/>
      <c r="U59" s="183"/>
      <c r="V59" s="183"/>
      <c r="W59" s="183"/>
      <c r="X59" s="121"/>
      <c r="Y59" s="122"/>
      <c r="Z59" s="122"/>
      <c r="AA59" s="122"/>
      <c r="AB59" s="122"/>
      <c r="AC59" s="122"/>
      <c r="AD59" s="122"/>
      <c r="AE59" s="122"/>
      <c r="AF59" s="122"/>
      <c r="AG59" s="122"/>
      <c r="AH59" s="122"/>
      <c r="AI59" s="122"/>
      <c r="AJ59" s="122"/>
    </row>
    <row r="60" spans="1:36" ht="15.75">
      <c r="A60" s="127"/>
      <c r="B60" s="184"/>
      <c r="C60" s="179"/>
      <c r="D60" s="179"/>
      <c r="E60" s="179"/>
      <c r="F60" s="179"/>
      <c r="G60" s="179"/>
      <c r="H60" s="179"/>
      <c r="I60" s="179"/>
      <c r="J60" s="179"/>
      <c r="K60" s="183"/>
      <c r="L60" s="183"/>
      <c r="M60" s="183"/>
      <c r="N60" s="183"/>
      <c r="O60" s="183"/>
      <c r="P60" s="183"/>
      <c r="Q60" s="183"/>
      <c r="R60" s="183"/>
      <c r="S60" s="183"/>
      <c r="T60" s="183"/>
      <c r="U60" s="183"/>
      <c r="V60" s="183"/>
      <c r="W60" s="183"/>
      <c r="X60" s="121"/>
      <c r="Y60" s="122"/>
      <c r="Z60" s="122"/>
      <c r="AA60" s="122"/>
      <c r="AB60" s="122"/>
      <c r="AC60" s="122"/>
      <c r="AD60" s="122"/>
      <c r="AE60" s="122"/>
      <c r="AF60" s="122"/>
      <c r="AG60" s="122"/>
      <c r="AH60" s="122"/>
      <c r="AI60" s="122"/>
      <c r="AJ60" s="122"/>
    </row>
    <row r="61" spans="1:36" ht="15.75">
      <c r="A61" s="127"/>
      <c r="B61" s="415"/>
      <c r="C61" s="415"/>
      <c r="D61" s="415"/>
      <c r="E61" s="415"/>
      <c r="F61" s="415"/>
      <c r="G61" s="415"/>
      <c r="H61" s="415"/>
      <c r="I61" s="415"/>
      <c r="J61" s="415"/>
      <c r="K61" s="415"/>
      <c r="L61" s="415"/>
      <c r="M61" s="415"/>
      <c r="N61" s="415"/>
      <c r="O61" s="415"/>
      <c r="P61" s="415"/>
      <c r="Q61" s="415"/>
      <c r="R61" s="415"/>
      <c r="S61" s="415"/>
      <c r="T61" s="415"/>
      <c r="U61" s="415"/>
      <c r="V61" s="415"/>
      <c r="W61" s="415"/>
      <c r="X61" s="121"/>
      <c r="Y61" s="122"/>
      <c r="Z61" s="122"/>
      <c r="AA61" s="122"/>
      <c r="AB61" s="122"/>
      <c r="AC61" s="122"/>
      <c r="AD61" s="122"/>
      <c r="AE61" s="122"/>
      <c r="AF61" s="122"/>
      <c r="AG61" s="122"/>
      <c r="AH61" s="122"/>
      <c r="AI61" s="122"/>
      <c r="AJ61" s="122"/>
    </row>
    <row r="62" spans="1:36" ht="15.75">
      <c r="A62" s="127"/>
      <c r="B62" s="179" t="s">
        <v>176</v>
      </c>
      <c r="C62" s="179"/>
      <c r="D62" s="185"/>
      <c r="E62" s="185"/>
      <c r="F62" s="185"/>
      <c r="G62" s="185"/>
      <c r="H62" s="185"/>
      <c r="I62" s="185"/>
      <c r="J62" s="179"/>
      <c r="K62" s="183"/>
      <c r="L62" s="183"/>
      <c r="M62" s="183"/>
      <c r="N62" s="183"/>
      <c r="O62" s="183"/>
      <c r="P62" s="183"/>
      <c r="Q62" s="183"/>
      <c r="R62" s="183"/>
      <c r="S62" s="183"/>
      <c r="T62" s="183"/>
      <c r="U62" s="183"/>
      <c r="V62" s="183"/>
      <c r="W62" s="183"/>
      <c r="X62" s="121"/>
      <c r="Y62" s="122"/>
      <c r="Z62" s="122"/>
      <c r="AA62" s="122"/>
      <c r="AB62" s="122"/>
      <c r="AC62" s="122"/>
      <c r="AD62" s="122"/>
      <c r="AE62" s="122"/>
      <c r="AF62" s="122"/>
      <c r="AG62" s="122"/>
      <c r="AH62" s="122"/>
      <c r="AI62" s="122"/>
      <c r="AJ62" s="122"/>
    </row>
    <row r="63" spans="1:36" ht="15.75">
      <c r="A63" s="127"/>
      <c r="B63" s="179"/>
      <c r="C63" s="179"/>
      <c r="D63" s="185"/>
      <c r="E63" s="185"/>
      <c r="F63" s="185"/>
      <c r="G63" s="185"/>
      <c r="H63" s="185"/>
      <c r="I63" s="185"/>
      <c r="J63" s="179"/>
      <c r="K63" s="183"/>
      <c r="L63" s="183"/>
      <c r="M63" s="183"/>
      <c r="N63" s="183"/>
      <c r="O63" s="183"/>
      <c r="P63" s="183"/>
      <c r="Q63" s="183"/>
      <c r="R63" s="183"/>
      <c r="S63" s="183"/>
      <c r="T63" s="183"/>
      <c r="U63" s="183"/>
      <c r="V63" s="183"/>
      <c r="W63" s="183"/>
      <c r="X63" s="121"/>
      <c r="Y63" s="122"/>
      <c r="Z63" s="122"/>
      <c r="AA63" s="122"/>
      <c r="AB63" s="122"/>
      <c r="AC63" s="122"/>
      <c r="AD63" s="122"/>
      <c r="AE63" s="122"/>
      <c r="AF63" s="122"/>
      <c r="AG63" s="122"/>
      <c r="AH63" s="122"/>
      <c r="AI63" s="122"/>
      <c r="AJ63" s="122"/>
    </row>
    <row r="64" spans="1:36" ht="15.75">
      <c r="A64" s="127"/>
      <c r="B64" s="185"/>
      <c r="C64" s="185"/>
      <c r="D64" s="185"/>
      <c r="E64" s="185"/>
      <c r="F64" s="185"/>
      <c r="G64" s="185"/>
      <c r="H64" s="179"/>
      <c r="I64" s="179"/>
      <c r="J64" s="179"/>
      <c r="K64" s="183"/>
      <c r="L64" s="183"/>
      <c r="M64" s="183"/>
      <c r="N64" s="183"/>
      <c r="O64" s="183"/>
      <c r="P64" s="183"/>
      <c r="Q64" s="183"/>
      <c r="R64" s="183"/>
      <c r="S64" s="183"/>
      <c r="T64" s="183"/>
      <c r="U64" s="183"/>
      <c r="V64" s="183"/>
      <c r="W64" s="183"/>
      <c r="X64" s="121"/>
      <c r="Y64" s="122"/>
      <c r="Z64" s="122"/>
      <c r="AA64" s="122"/>
      <c r="AB64" s="122"/>
      <c r="AC64" s="122"/>
      <c r="AD64" s="122"/>
      <c r="AE64" s="122"/>
      <c r="AF64" s="122"/>
      <c r="AG64" s="122"/>
      <c r="AH64" s="122"/>
      <c r="AI64" s="122"/>
      <c r="AJ64" s="122"/>
    </row>
    <row r="65" spans="1:36" ht="15.75">
      <c r="A65" s="127"/>
      <c r="B65" s="188"/>
      <c r="C65" s="186"/>
      <c r="D65" s="185"/>
      <c r="E65" s="417"/>
      <c r="F65" s="417"/>
      <c r="G65" s="417"/>
      <c r="H65" s="179"/>
      <c r="I65" s="179"/>
      <c r="J65" s="179"/>
      <c r="K65" s="183"/>
      <c r="L65" s="183"/>
      <c r="M65" s="183"/>
      <c r="N65" s="183"/>
      <c r="O65" s="183"/>
      <c r="P65" s="183"/>
      <c r="Q65" s="183"/>
      <c r="R65" s="416" t="s">
        <v>178</v>
      </c>
      <c r="S65" s="416"/>
      <c r="T65" s="411"/>
      <c r="U65" s="411"/>
      <c r="V65" s="411"/>
      <c r="W65" s="411"/>
      <c r="X65" s="121"/>
      <c r="Y65" s="122"/>
      <c r="Z65" s="122"/>
      <c r="AA65" s="122"/>
      <c r="AB65" s="122"/>
      <c r="AC65" s="122"/>
      <c r="AD65" s="122"/>
      <c r="AE65" s="122"/>
      <c r="AF65" s="122"/>
      <c r="AG65" s="122"/>
      <c r="AH65" s="122"/>
      <c r="AI65" s="122"/>
      <c r="AJ65" s="122"/>
    </row>
    <row r="66" spans="2:36" ht="12.75">
      <c r="B66" s="189"/>
      <c r="C66" s="190"/>
      <c r="D66" s="191"/>
      <c r="E66" s="192"/>
      <c r="F66" s="192"/>
      <c r="G66" s="192"/>
      <c r="H66" s="181"/>
      <c r="I66" s="181"/>
      <c r="J66" s="181"/>
      <c r="K66" s="182"/>
      <c r="L66" s="182"/>
      <c r="M66" s="182"/>
      <c r="N66" s="182"/>
      <c r="O66" s="182"/>
      <c r="P66" s="182"/>
      <c r="Q66" s="182"/>
      <c r="R66" s="137"/>
      <c r="S66" s="137"/>
      <c r="T66" s="139"/>
      <c r="U66" s="139"/>
      <c r="V66" s="139"/>
      <c r="W66" s="139"/>
      <c r="X66" s="121"/>
      <c r="Y66" s="122"/>
      <c r="Z66" s="122"/>
      <c r="AA66" s="122"/>
      <c r="AB66" s="122"/>
      <c r="AC66" s="122"/>
      <c r="AD66" s="122"/>
      <c r="AE66" s="122"/>
      <c r="AF66" s="122"/>
      <c r="AG66" s="122"/>
      <c r="AH66" s="122"/>
      <c r="AI66" s="122"/>
      <c r="AJ66" s="122"/>
    </row>
    <row r="67" spans="2:36" ht="12.75">
      <c r="B67" s="189"/>
      <c r="C67" s="190"/>
      <c r="D67" s="191"/>
      <c r="E67" s="192"/>
      <c r="F67" s="192"/>
      <c r="G67" s="192"/>
      <c r="H67" s="181"/>
      <c r="I67" s="181"/>
      <c r="J67" s="181"/>
      <c r="K67" s="182"/>
      <c r="L67" s="182"/>
      <c r="M67" s="182"/>
      <c r="N67" s="182"/>
      <c r="O67" s="182"/>
      <c r="P67" s="182"/>
      <c r="Q67" s="182"/>
      <c r="R67" s="137"/>
      <c r="S67" s="137"/>
      <c r="T67" s="139"/>
      <c r="U67" s="139"/>
      <c r="V67" s="139"/>
      <c r="W67" s="139"/>
      <c r="X67" s="121"/>
      <c r="Y67" s="122"/>
      <c r="Z67" s="122"/>
      <c r="AA67" s="122"/>
      <c r="AB67" s="122"/>
      <c r="AC67" s="122"/>
      <c r="AD67" s="122"/>
      <c r="AE67" s="122"/>
      <c r="AF67" s="122"/>
      <c r="AG67" s="122"/>
      <c r="AH67" s="122"/>
      <c r="AI67" s="122"/>
      <c r="AJ67" s="122"/>
    </row>
    <row r="68" spans="24:36" ht="12.75">
      <c r="X68" s="121"/>
      <c r="Y68" s="122"/>
      <c r="Z68" s="122"/>
      <c r="AA68" s="122"/>
      <c r="AB68" s="122"/>
      <c r="AC68" s="122"/>
      <c r="AD68" s="122"/>
      <c r="AE68" s="122"/>
      <c r="AF68" s="122"/>
      <c r="AG68" s="122"/>
      <c r="AH68" s="122"/>
      <c r="AI68" s="122"/>
      <c r="AJ68" s="122"/>
    </row>
    <row r="69" spans="24:36" ht="12.75">
      <c r="X69" s="121"/>
      <c r="Y69" s="122"/>
      <c r="Z69" s="122"/>
      <c r="AA69" s="122"/>
      <c r="AB69" s="122"/>
      <c r="AC69" s="122"/>
      <c r="AD69" s="122"/>
      <c r="AE69" s="122"/>
      <c r="AF69" s="122"/>
      <c r="AG69" s="122"/>
      <c r="AH69" s="122"/>
      <c r="AI69" s="122"/>
      <c r="AJ69" s="122"/>
    </row>
    <row r="70" spans="24:36" ht="12.75">
      <c r="X70" s="121"/>
      <c r="Y70" s="122"/>
      <c r="Z70" s="122"/>
      <c r="AA70" s="122"/>
      <c r="AB70" s="122"/>
      <c r="AC70" s="122"/>
      <c r="AD70" s="122"/>
      <c r="AE70" s="122"/>
      <c r="AF70" s="122"/>
      <c r="AG70" s="122"/>
      <c r="AH70" s="122"/>
      <c r="AI70" s="122"/>
      <c r="AJ70" s="122"/>
    </row>
    <row r="71" spans="24:36" ht="12.75">
      <c r="X71" s="121"/>
      <c r="Y71" s="122"/>
      <c r="Z71" s="122"/>
      <c r="AA71" s="122"/>
      <c r="AB71" s="122"/>
      <c r="AC71" s="122"/>
      <c r="AD71" s="122"/>
      <c r="AE71" s="122"/>
      <c r="AF71" s="122"/>
      <c r="AG71" s="122"/>
      <c r="AH71" s="122"/>
      <c r="AI71" s="122"/>
      <c r="AJ71" s="122"/>
    </row>
    <row r="72" spans="24:36" ht="12.75">
      <c r="X72" s="121"/>
      <c r="Y72" s="122"/>
      <c r="Z72" s="122"/>
      <c r="AA72" s="122"/>
      <c r="AB72" s="122"/>
      <c r="AC72" s="122"/>
      <c r="AD72" s="122"/>
      <c r="AE72" s="122"/>
      <c r="AF72" s="122"/>
      <c r="AG72" s="122"/>
      <c r="AH72" s="122"/>
      <c r="AI72" s="122"/>
      <c r="AJ72" s="122"/>
    </row>
    <row r="73" spans="24:36" ht="12.75">
      <c r="X73" s="121"/>
      <c r="Y73" s="122"/>
      <c r="Z73" s="122"/>
      <c r="AA73" s="122"/>
      <c r="AB73" s="122"/>
      <c r="AC73" s="122"/>
      <c r="AD73" s="122"/>
      <c r="AE73" s="122"/>
      <c r="AF73" s="122"/>
      <c r="AG73" s="122"/>
      <c r="AH73" s="122"/>
      <c r="AI73" s="122"/>
      <c r="AJ73" s="122"/>
    </row>
    <row r="74" spans="24:36" ht="12.75">
      <c r="X74" s="121"/>
      <c r="Y74" s="122"/>
      <c r="Z74" s="122"/>
      <c r="AA74" s="122"/>
      <c r="AB74" s="122"/>
      <c r="AC74" s="122"/>
      <c r="AD74" s="122"/>
      <c r="AE74" s="122"/>
      <c r="AF74" s="122"/>
      <c r="AG74" s="122"/>
      <c r="AH74" s="122"/>
      <c r="AI74" s="122"/>
      <c r="AJ74" s="122"/>
    </row>
    <row r="75" spans="24:36" ht="12.75">
      <c r="X75" s="121"/>
      <c r="Y75" s="122"/>
      <c r="Z75" s="122"/>
      <c r="AA75" s="122"/>
      <c r="AB75" s="122"/>
      <c r="AC75" s="122"/>
      <c r="AD75" s="122"/>
      <c r="AE75" s="122"/>
      <c r="AF75" s="122"/>
      <c r="AG75" s="122"/>
      <c r="AH75" s="122"/>
      <c r="AI75" s="122"/>
      <c r="AJ75" s="122"/>
    </row>
    <row r="76" spans="24:36" ht="12.75">
      <c r="X76" s="121"/>
      <c r="Y76" s="122"/>
      <c r="Z76" s="122"/>
      <c r="AA76" s="122"/>
      <c r="AB76" s="122"/>
      <c r="AC76" s="122"/>
      <c r="AD76" s="122"/>
      <c r="AE76" s="122"/>
      <c r="AF76" s="122"/>
      <c r="AG76" s="122"/>
      <c r="AH76" s="122"/>
      <c r="AI76" s="122"/>
      <c r="AJ76" s="122"/>
    </row>
    <row r="77" spans="24:36" ht="12.75">
      <c r="X77" s="121"/>
      <c r="Y77" s="122"/>
      <c r="Z77" s="122"/>
      <c r="AA77" s="122"/>
      <c r="AB77" s="122"/>
      <c r="AC77" s="122"/>
      <c r="AD77" s="122"/>
      <c r="AE77" s="122"/>
      <c r="AF77" s="122"/>
      <c r="AG77" s="122"/>
      <c r="AH77" s="122"/>
      <c r="AI77" s="122"/>
      <c r="AJ77" s="122"/>
    </row>
    <row r="78" spans="24:36" ht="12.75">
      <c r="X78" s="121"/>
      <c r="Y78" s="122"/>
      <c r="Z78" s="122"/>
      <c r="AA78" s="122"/>
      <c r="AB78" s="122"/>
      <c r="AC78" s="122"/>
      <c r="AD78" s="122"/>
      <c r="AE78" s="122"/>
      <c r="AF78" s="122"/>
      <c r="AG78" s="122"/>
      <c r="AH78" s="122"/>
      <c r="AI78" s="122"/>
      <c r="AJ78" s="122"/>
    </row>
    <row r="79" spans="24:36" ht="12.75">
      <c r="X79" s="121"/>
      <c r="Y79" s="122"/>
      <c r="Z79" s="122"/>
      <c r="AA79" s="122"/>
      <c r="AB79" s="122"/>
      <c r="AC79" s="122"/>
      <c r="AD79" s="122"/>
      <c r="AE79" s="122"/>
      <c r="AF79" s="122"/>
      <c r="AG79" s="122"/>
      <c r="AH79" s="122"/>
      <c r="AI79" s="122"/>
      <c r="AJ79" s="122"/>
    </row>
    <row r="80" spans="24:36" ht="12.75">
      <c r="X80" s="121"/>
      <c r="Y80" s="122"/>
      <c r="Z80" s="122"/>
      <c r="AA80" s="122"/>
      <c r="AB80" s="122"/>
      <c r="AC80" s="122"/>
      <c r="AD80" s="122"/>
      <c r="AE80" s="122"/>
      <c r="AF80" s="122"/>
      <c r="AG80" s="122"/>
      <c r="AH80" s="122"/>
      <c r="AI80" s="122"/>
      <c r="AJ80" s="122"/>
    </row>
    <row r="81" spans="24:36" ht="12.75">
      <c r="X81" s="121"/>
      <c r="Y81" s="122"/>
      <c r="Z81" s="122"/>
      <c r="AA81" s="122"/>
      <c r="AB81" s="122"/>
      <c r="AC81" s="122"/>
      <c r="AD81" s="122"/>
      <c r="AE81" s="122"/>
      <c r="AF81" s="122"/>
      <c r="AG81" s="122"/>
      <c r="AH81" s="122"/>
      <c r="AI81" s="122"/>
      <c r="AJ81" s="122"/>
    </row>
    <row r="82" spans="24:36" ht="12.75">
      <c r="X82" s="121"/>
      <c r="Y82" s="122"/>
      <c r="Z82" s="122"/>
      <c r="AA82" s="122"/>
      <c r="AB82" s="122"/>
      <c r="AC82" s="122"/>
      <c r="AD82" s="122"/>
      <c r="AE82" s="122"/>
      <c r="AF82" s="122"/>
      <c r="AG82" s="122"/>
      <c r="AH82" s="122"/>
      <c r="AI82" s="122"/>
      <c r="AJ82" s="122"/>
    </row>
    <row r="83" spans="24:36" ht="12.75">
      <c r="X83" s="121"/>
      <c r="Y83" s="122"/>
      <c r="Z83" s="122"/>
      <c r="AA83" s="122"/>
      <c r="AB83" s="122"/>
      <c r="AC83" s="122"/>
      <c r="AD83" s="122"/>
      <c r="AE83" s="122"/>
      <c r="AF83" s="122"/>
      <c r="AG83" s="122"/>
      <c r="AH83" s="122"/>
      <c r="AI83" s="122"/>
      <c r="AJ83" s="122"/>
    </row>
    <row r="84" spans="24:36" ht="12.75">
      <c r="X84" s="121"/>
      <c r="Y84" s="122"/>
      <c r="Z84" s="122"/>
      <c r="AA84" s="122"/>
      <c r="AB84" s="122"/>
      <c r="AC84" s="122"/>
      <c r="AD84" s="122"/>
      <c r="AE84" s="122"/>
      <c r="AF84" s="122"/>
      <c r="AG84" s="122"/>
      <c r="AH84" s="122"/>
      <c r="AI84" s="122"/>
      <c r="AJ84" s="122"/>
    </row>
    <row r="85" spans="24:36" ht="12.75">
      <c r="X85" s="121"/>
      <c r="Y85" s="122"/>
      <c r="Z85" s="122"/>
      <c r="AA85" s="122"/>
      <c r="AB85" s="122"/>
      <c r="AC85" s="122"/>
      <c r="AD85" s="122"/>
      <c r="AE85" s="122"/>
      <c r="AF85" s="122"/>
      <c r="AG85" s="122"/>
      <c r="AH85" s="122"/>
      <c r="AI85" s="122"/>
      <c r="AJ85" s="122"/>
    </row>
    <row r="86" spans="24:36" ht="12.75">
      <c r="X86" s="121"/>
      <c r="Y86" s="122"/>
      <c r="Z86" s="122"/>
      <c r="AA86" s="122"/>
      <c r="AB86" s="122"/>
      <c r="AC86" s="122"/>
      <c r="AD86" s="122"/>
      <c r="AE86" s="122"/>
      <c r="AF86" s="122"/>
      <c r="AG86" s="122"/>
      <c r="AH86" s="122"/>
      <c r="AI86" s="122"/>
      <c r="AJ86" s="122"/>
    </row>
    <row r="87" spans="24:36" ht="12.75">
      <c r="X87" s="121"/>
      <c r="Y87" s="122"/>
      <c r="Z87" s="122"/>
      <c r="AA87" s="122"/>
      <c r="AB87" s="122"/>
      <c r="AC87" s="122"/>
      <c r="AD87" s="122"/>
      <c r="AE87" s="122"/>
      <c r="AF87" s="122"/>
      <c r="AG87" s="122"/>
      <c r="AH87" s="122"/>
      <c r="AI87" s="122"/>
      <c r="AJ87" s="122"/>
    </row>
    <row r="88" spans="24:36" ht="12.75">
      <c r="X88" s="121"/>
      <c r="Y88" s="122"/>
      <c r="Z88" s="122"/>
      <c r="AA88" s="122"/>
      <c r="AB88" s="122"/>
      <c r="AC88" s="122"/>
      <c r="AD88" s="122"/>
      <c r="AE88" s="122"/>
      <c r="AF88" s="122"/>
      <c r="AG88" s="122"/>
      <c r="AH88" s="122"/>
      <c r="AI88" s="122"/>
      <c r="AJ88" s="122"/>
    </row>
    <row r="89" spans="24:36" ht="12.75">
      <c r="X89" s="121"/>
      <c r="Y89" s="122"/>
      <c r="Z89" s="122"/>
      <c r="AA89" s="122"/>
      <c r="AB89" s="122"/>
      <c r="AC89" s="122"/>
      <c r="AD89" s="122"/>
      <c r="AE89" s="122"/>
      <c r="AF89" s="122"/>
      <c r="AG89" s="122"/>
      <c r="AH89" s="122"/>
      <c r="AI89" s="122"/>
      <c r="AJ89" s="122"/>
    </row>
    <row r="90" spans="24:36" ht="12.75">
      <c r="X90" s="121"/>
      <c r="Y90" s="122"/>
      <c r="Z90" s="122"/>
      <c r="AA90" s="122"/>
      <c r="AB90" s="122"/>
      <c r="AC90" s="122"/>
      <c r="AD90" s="122"/>
      <c r="AE90" s="122"/>
      <c r="AF90" s="122"/>
      <c r="AG90" s="122"/>
      <c r="AH90" s="122"/>
      <c r="AI90" s="122"/>
      <c r="AJ90" s="122"/>
    </row>
    <row r="91" spans="24:36" ht="12.75">
      <c r="X91" s="121"/>
      <c r="Y91" s="122"/>
      <c r="Z91" s="122"/>
      <c r="AA91" s="122"/>
      <c r="AB91" s="122"/>
      <c r="AC91" s="122"/>
      <c r="AD91" s="122"/>
      <c r="AE91" s="122"/>
      <c r="AF91" s="122"/>
      <c r="AG91" s="122"/>
      <c r="AH91" s="122"/>
      <c r="AI91" s="122"/>
      <c r="AJ91" s="122"/>
    </row>
    <row r="92" spans="24:36" ht="12.75">
      <c r="X92" s="121"/>
      <c r="Y92" s="122"/>
      <c r="Z92" s="122"/>
      <c r="AA92" s="122"/>
      <c r="AB92" s="122"/>
      <c r="AC92" s="122"/>
      <c r="AD92" s="122"/>
      <c r="AE92" s="122"/>
      <c r="AF92" s="122"/>
      <c r="AG92" s="122"/>
      <c r="AH92" s="122"/>
      <c r="AI92" s="122"/>
      <c r="AJ92" s="122"/>
    </row>
    <row r="93" spans="24:36" ht="12.75">
      <c r="X93" s="121"/>
      <c r="Y93" s="122"/>
      <c r="Z93" s="122"/>
      <c r="AA93" s="122"/>
      <c r="AB93" s="122"/>
      <c r="AC93" s="122"/>
      <c r="AD93" s="122"/>
      <c r="AE93" s="122"/>
      <c r="AF93" s="122"/>
      <c r="AG93" s="122"/>
      <c r="AH93" s="122"/>
      <c r="AI93" s="122"/>
      <c r="AJ93" s="122"/>
    </row>
    <row r="94" spans="24:36" ht="12.75">
      <c r="X94" s="121"/>
      <c r="Y94" s="122"/>
      <c r="Z94" s="122"/>
      <c r="AA94" s="122"/>
      <c r="AB94" s="122"/>
      <c r="AC94" s="122"/>
      <c r="AD94" s="122"/>
      <c r="AE94" s="122"/>
      <c r="AF94" s="122"/>
      <c r="AG94" s="122"/>
      <c r="AH94" s="122"/>
      <c r="AI94" s="122"/>
      <c r="AJ94" s="122"/>
    </row>
    <row r="95" spans="24:36" ht="12.75">
      <c r="X95" s="121"/>
      <c r="Y95" s="122"/>
      <c r="Z95" s="122"/>
      <c r="AA95" s="122"/>
      <c r="AB95" s="122"/>
      <c r="AC95" s="122"/>
      <c r="AD95" s="122"/>
      <c r="AE95" s="122"/>
      <c r="AF95" s="122"/>
      <c r="AG95" s="122"/>
      <c r="AH95" s="122"/>
      <c r="AI95" s="122"/>
      <c r="AJ95" s="122"/>
    </row>
    <row r="96" spans="24:36" ht="12.75">
      <c r="X96" s="121"/>
      <c r="Y96" s="122"/>
      <c r="Z96" s="122"/>
      <c r="AA96" s="122"/>
      <c r="AB96" s="122"/>
      <c r="AC96" s="122"/>
      <c r="AD96" s="122"/>
      <c r="AE96" s="122"/>
      <c r="AF96" s="122"/>
      <c r="AG96" s="122"/>
      <c r="AH96" s="122"/>
      <c r="AI96" s="122"/>
      <c r="AJ96" s="122"/>
    </row>
    <row r="97" spans="24:36" ht="12.75">
      <c r="X97" s="121"/>
      <c r="Y97" s="122"/>
      <c r="Z97" s="122"/>
      <c r="AA97" s="122"/>
      <c r="AB97" s="122"/>
      <c r="AC97" s="122"/>
      <c r="AD97" s="122"/>
      <c r="AE97" s="122"/>
      <c r="AF97" s="122"/>
      <c r="AG97" s="122"/>
      <c r="AH97" s="122"/>
      <c r="AI97" s="122"/>
      <c r="AJ97" s="122"/>
    </row>
    <row r="98" spans="24:36" ht="12.75">
      <c r="X98" s="121"/>
      <c r="Y98" s="122"/>
      <c r="Z98" s="122"/>
      <c r="AA98" s="122"/>
      <c r="AB98" s="122"/>
      <c r="AC98" s="122"/>
      <c r="AD98" s="122"/>
      <c r="AE98" s="122"/>
      <c r="AF98" s="122"/>
      <c r="AG98" s="122"/>
      <c r="AH98" s="122"/>
      <c r="AI98" s="122"/>
      <c r="AJ98" s="122"/>
    </row>
    <row r="99" spans="24:36" ht="12.75">
      <c r="X99" s="121"/>
      <c r="Y99" s="122"/>
      <c r="Z99" s="122"/>
      <c r="AA99" s="122"/>
      <c r="AB99" s="122"/>
      <c r="AC99" s="122"/>
      <c r="AD99" s="122"/>
      <c r="AE99" s="122"/>
      <c r="AF99" s="122"/>
      <c r="AG99" s="122"/>
      <c r="AH99" s="122"/>
      <c r="AI99" s="122"/>
      <c r="AJ99" s="122"/>
    </row>
    <row r="100" spans="24:36" ht="12.75">
      <c r="X100" s="121"/>
      <c r="Y100" s="122"/>
      <c r="Z100" s="122"/>
      <c r="AA100" s="122"/>
      <c r="AB100" s="122"/>
      <c r="AC100" s="122"/>
      <c r="AD100" s="122"/>
      <c r="AE100" s="122"/>
      <c r="AF100" s="122"/>
      <c r="AG100" s="122"/>
      <c r="AH100" s="122"/>
      <c r="AI100" s="122"/>
      <c r="AJ100" s="122"/>
    </row>
    <row r="101" spans="24:36" ht="12.75">
      <c r="X101" s="121"/>
      <c r="Y101" s="122"/>
      <c r="Z101" s="122"/>
      <c r="AA101" s="122"/>
      <c r="AB101" s="122"/>
      <c r="AC101" s="122"/>
      <c r="AD101" s="122"/>
      <c r="AE101" s="122"/>
      <c r="AF101" s="122"/>
      <c r="AG101" s="122"/>
      <c r="AH101" s="122"/>
      <c r="AI101" s="122"/>
      <c r="AJ101" s="122"/>
    </row>
    <row r="102" spans="24:36" ht="12.75">
      <c r="X102" s="121"/>
      <c r="Y102" s="122"/>
      <c r="Z102" s="122"/>
      <c r="AA102" s="122"/>
      <c r="AB102" s="122"/>
      <c r="AC102" s="122"/>
      <c r="AD102" s="122"/>
      <c r="AE102" s="122"/>
      <c r="AF102" s="122"/>
      <c r="AG102" s="122"/>
      <c r="AH102" s="122"/>
      <c r="AI102" s="122"/>
      <c r="AJ102" s="122"/>
    </row>
    <row r="103" spans="24:36" ht="12.75">
      <c r="X103" s="121"/>
      <c r="Y103" s="122"/>
      <c r="Z103" s="122"/>
      <c r="AA103" s="122"/>
      <c r="AB103" s="122"/>
      <c r="AC103" s="122"/>
      <c r="AD103" s="122"/>
      <c r="AE103" s="122"/>
      <c r="AF103" s="122"/>
      <c r="AG103" s="122"/>
      <c r="AH103" s="122"/>
      <c r="AI103" s="122"/>
      <c r="AJ103" s="122"/>
    </row>
    <row r="104" spans="24:36" ht="12.75">
      <c r="X104" s="121"/>
      <c r="Y104" s="122"/>
      <c r="Z104" s="122"/>
      <c r="AA104" s="122"/>
      <c r="AB104" s="122"/>
      <c r="AC104" s="122"/>
      <c r="AD104" s="122"/>
      <c r="AE104" s="122"/>
      <c r="AF104" s="122"/>
      <c r="AG104" s="122"/>
      <c r="AH104" s="122"/>
      <c r="AI104" s="122"/>
      <c r="AJ104" s="122"/>
    </row>
    <row r="105" spans="24:36" ht="12.75">
      <c r="X105" s="121"/>
      <c r="Y105" s="122"/>
      <c r="Z105" s="122"/>
      <c r="AA105" s="122"/>
      <c r="AB105" s="122"/>
      <c r="AC105" s="122"/>
      <c r="AD105" s="122"/>
      <c r="AE105" s="122"/>
      <c r="AF105" s="122"/>
      <c r="AG105" s="122"/>
      <c r="AH105" s="122"/>
      <c r="AI105" s="122"/>
      <c r="AJ105" s="122"/>
    </row>
    <row r="106" spans="24:36" ht="12.75">
      <c r="X106" s="121"/>
      <c r="Y106" s="122"/>
      <c r="Z106" s="122"/>
      <c r="AA106" s="122"/>
      <c r="AB106" s="122"/>
      <c r="AC106" s="122"/>
      <c r="AD106" s="122"/>
      <c r="AE106" s="122"/>
      <c r="AF106" s="122"/>
      <c r="AG106" s="122"/>
      <c r="AH106" s="122"/>
      <c r="AI106" s="122"/>
      <c r="AJ106" s="122"/>
    </row>
    <row r="107" spans="24:36" ht="12.75">
      <c r="X107" s="121"/>
      <c r="Y107" s="122"/>
      <c r="Z107" s="122"/>
      <c r="AA107" s="122"/>
      <c r="AB107" s="122"/>
      <c r="AC107" s="122"/>
      <c r="AD107" s="122"/>
      <c r="AE107" s="122"/>
      <c r="AF107" s="122"/>
      <c r="AG107" s="122"/>
      <c r="AH107" s="122"/>
      <c r="AI107" s="122"/>
      <c r="AJ107" s="122"/>
    </row>
    <row r="108" spans="24:36" ht="12.75">
      <c r="X108" s="121"/>
      <c r="Y108" s="122"/>
      <c r="Z108" s="122"/>
      <c r="AA108" s="122"/>
      <c r="AB108" s="122"/>
      <c r="AC108" s="122"/>
      <c r="AD108" s="122"/>
      <c r="AE108" s="122"/>
      <c r="AF108" s="122"/>
      <c r="AG108" s="122"/>
      <c r="AH108" s="122"/>
      <c r="AI108" s="122"/>
      <c r="AJ108" s="122"/>
    </row>
    <row r="109" spans="24:36" ht="12.75">
      <c r="X109" s="121"/>
      <c r="Y109" s="122"/>
      <c r="Z109" s="122"/>
      <c r="AA109" s="122"/>
      <c r="AB109" s="122"/>
      <c r="AC109" s="122"/>
      <c r="AD109" s="122"/>
      <c r="AE109" s="122"/>
      <c r="AF109" s="122"/>
      <c r="AG109" s="122"/>
      <c r="AH109" s="122"/>
      <c r="AI109" s="122"/>
      <c r="AJ109" s="122"/>
    </row>
    <row r="110" spans="24:36" ht="12.75">
      <c r="X110" s="121"/>
      <c r="Y110" s="122"/>
      <c r="Z110" s="122"/>
      <c r="AA110" s="122"/>
      <c r="AB110" s="122"/>
      <c r="AC110" s="122"/>
      <c r="AD110" s="122"/>
      <c r="AE110" s="122"/>
      <c r="AF110" s="122"/>
      <c r="AG110" s="122"/>
      <c r="AH110" s="122"/>
      <c r="AI110" s="122"/>
      <c r="AJ110" s="122"/>
    </row>
    <row r="111" spans="24:36" ht="12.75">
      <c r="X111" s="121"/>
      <c r="Y111" s="122"/>
      <c r="Z111" s="122"/>
      <c r="AA111" s="122"/>
      <c r="AB111" s="122"/>
      <c r="AC111" s="122"/>
      <c r="AD111" s="122"/>
      <c r="AE111" s="122"/>
      <c r="AF111" s="122"/>
      <c r="AG111" s="122"/>
      <c r="AH111" s="122"/>
      <c r="AI111" s="122"/>
      <c r="AJ111" s="122"/>
    </row>
    <row r="112" spans="24:36" ht="12.75">
      <c r="X112" s="121"/>
      <c r="Y112" s="122"/>
      <c r="Z112" s="122"/>
      <c r="AA112" s="122"/>
      <c r="AB112" s="122"/>
      <c r="AC112" s="122"/>
      <c r="AD112" s="122"/>
      <c r="AE112" s="122"/>
      <c r="AF112" s="122"/>
      <c r="AG112" s="122"/>
      <c r="AH112" s="122"/>
      <c r="AI112" s="122"/>
      <c r="AJ112" s="122"/>
    </row>
    <row r="113" spans="24:36" ht="12.75">
      <c r="X113" s="121"/>
      <c r="Y113" s="122"/>
      <c r="Z113" s="122"/>
      <c r="AA113" s="122"/>
      <c r="AB113" s="122"/>
      <c r="AC113" s="122"/>
      <c r="AD113" s="122"/>
      <c r="AE113" s="122"/>
      <c r="AF113" s="122"/>
      <c r="AG113" s="122"/>
      <c r="AH113" s="122"/>
      <c r="AI113" s="122"/>
      <c r="AJ113" s="122"/>
    </row>
    <row r="114" spans="24:36" ht="12.75">
      <c r="X114" s="121"/>
      <c r="Y114" s="122"/>
      <c r="Z114" s="122"/>
      <c r="AA114" s="122"/>
      <c r="AB114" s="122"/>
      <c r="AC114" s="122"/>
      <c r="AD114" s="122"/>
      <c r="AE114" s="122"/>
      <c r="AF114" s="122"/>
      <c r="AG114" s="122"/>
      <c r="AH114" s="122"/>
      <c r="AI114" s="122"/>
      <c r="AJ114" s="122"/>
    </row>
    <row r="115" spans="24:36" ht="12.75">
      <c r="X115" s="121"/>
      <c r="Y115" s="122"/>
      <c r="Z115" s="122"/>
      <c r="AA115" s="122"/>
      <c r="AB115" s="122"/>
      <c r="AC115" s="122"/>
      <c r="AD115" s="122"/>
      <c r="AE115" s="122"/>
      <c r="AF115" s="122"/>
      <c r="AG115" s="122"/>
      <c r="AH115" s="122"/>
      <c r="AI115" s="122"/>
      <c r="AJ115" s="122"/>
    </row>
    <row r="116" spans="24:36" ht="12.75">
      <c r="X116" s="121"/>
      <c r="Y116" s="122"/>
      <c r="Z116" s="122"/>
      <c r="AA116" s="122"/>
      <c r="AB116" s="122"/>
      <c r="AC116" s="122"/>
      <c r="AD116" s="122"/>
      <c r="AE116" s="122"/>
      <c r="AF116" s="122"/>
      <c r="AG116" s="122"/>
      <c r="AH116" s="122"/>
      <c r="AI116" s="122"/>
      <c r="AJ116" s="122"/>
    </row>
    <row r="117" spans="24:36" ht="12.75">
      <c r="X117" s="121"/>
      <c r="Y117" s="122"/>
      <c r="Z117" s="122"/>
      <c r="AA117" s="122"/>
      <c r="AB117" s="122"/>
      <c r="AC117" s="122"/>
      <c r="AD117" s="122"/>
      <c r="AE117" s="122"/>
      <c r="AF117" s="122"/>
      <c r="AG117" s="122"/>
      <c r="AH117" s="122"/>
      <c r="AI117" s="122"/>
      <c r="AJ117" s="122"/>
    </row>
    <row r="118" spans="24:36" ht="12.75">
      <c r="X118" s="121"/>
      <c r="Y118" s="122"/>
      <c r="Z118" s="122"/>
      <c r="AA118" s="122"/>
      <c r="AB118" s="122"/>
      <c r="AC118" s="122"/>
      <c r="AD118" s="122"/>
      <c r="AE118" s="122"/>
      <c r="AF118" s="122"/>
      <c r="AG118" s="122"/>
      <c r="AH118" s="122"/>
      <c r="AI118" s="122"/>
      <c r="AJ118" s="122"/>
    </row>
    <row r="119" spans="24:36" ht="12.75">
      <c r="X119" s="121"/>
      <c r="Y119" s="122"/>
      <c r="Z119" s="122"/>
      <c r="AA119" s="122"/>
      <c r="AB119" s="122"/>
      <c r="AC119" s="122"/>
      <c r="AD119" s="122"/>
      <c r="AE119" s="122"/>
      <c r="AF119" s="122"/>
      <c r="AG119" s="122"/>
      <c r="AH119" s="122"/>
      <c r="AI119" s="122"/>
      <c r="AJ119" s="122"/>
    </row>
    <row r="120" spans="24:36" ht="12.75">
      <c r="X120" s="121"/>
      <c r="Y120" s="122"/>
      <c r="Z120" s="122"/>
      <c r="AA120" s="122"/>
      <c r="AB120" s="122"/>
      <c r="AC120" s="122"/>
      <c r="AD120" s="122"/>
      <c r="AE120" s="122"/>
      <c r="AF120" s="122"/>
      <c r="AG120" s="122"/>
      <c r="AH120" s="122"/>
      <c r="AI120" s="122"/>
      <c r="AJ120" s="122"/>
    </row>
    <row r="121" spans="24:36" ht="12.75">
      <c r="X121" s="121"/>
      <c r="Y121" s="122"/>
      <c r="Z121" s="122"/>
      <c r="AA121" s="122"/>
      <c r="AB121" s="122"/>
      <c r="AC121" s="122"/>
      <c r="AD121" s="122"/>
      <c r="AE121" s="122"/>
      <c r="AF121" s="122"/>
      <c r="AG121" s="122"/>
      <c r="AH121" s="122"/>
      <c r="AI121" s="122"/>
      <c r="AJ121" s="122"/>
    </row>
    <row r="122" spans="24:36" ht="12.75">
      <c r="X122" s="121"/>
      <c r="Y122" s="122"/>
      <c r="Z122" s="122"/>
      <c r="AA122" s="122"/>
      <c r="AB122" s="122"/>
      <c r="AC122" s="122"/>
      <c r="AD122" s="122"/>
      <c r="AE122" s="122"/>
      <c r="AF122" s="122"/>
      <c r="AG122" s="122"/>
      <c r="AH122" s="122"/>
      <c r="AI122" s="122"/>
      <c r="AJ122" s="122"/>
    </row>
    <row r="123" spans="24:36" ht="12.75">
      <c r="X123" s="121"/>
      <c r="Y123" s="122"/>
      <c r="Z123" s="122"/>
      <c r="AA123" s="122"/>
      <c r="AB123" s="122"/>
      <c r="AC123" s="122"/>
      <c r="AD123" s="122"/>
      <c r="AE123" s="122"/>
      <c r="AF123" s="122"/>
      <c r="AG123" s="122"/>
      <c r="AH123" s="122"/>
      <c r="AI123" s="122"/>
      <c r="AJ123" s="122"/>
    </row>
    <row r="124" spans="24:36" ht="12.75">
      <c r="X124" s="121"/>
      <c r="Y124" s="122"/>
      <c r="Z124" s="122"/>
      <c r="AA124" s="122"/>
      <c r="AB124" s="122"/>
      <c r="AC124" s="122"/>
      <c r="AD124" s="122"/>
      <c r="AE124" s="122"/>
      <c r="AF124" s="122"/>
      <c r="AG124" s="122"/>
      <c r="AH124" s="122"/>
      <c r="AI124" s="122"/>
      <c r="AJ124" s="122"/>
    </row>
    <row r="125" spans="24:36" ht="12.75">
      <c r="X125" s="121"/>
      <c r="Y125" s="122"/>
      <c r="Z125" s="122"/>
      <c r="AA125" s="122"/>
      <c r="AB125" s="122"/>
      <c r="AC125" s="122"/>
      <c r="AD125" s="122"/>
      <c r="AE125" s="122"/>
      <c r="AF125" s="122"/>
      <c r="AG125" s="122"/>
      <c r="AH125" s="122"/>
      <c r="AI125" s="122"/>
      <c r="AJ125" s="122"/>
    </row>
    <row r="126" spans="24:36" ht="12.75">
      <c r="X126" s="121"/>
      <c r="Y126" s="122"/>
      <c r="Z126" s="122"/>
      <c r="AA126" s="122"/>
      <c r="AB126" s="122"/>
      <c r="AC126" s="122"/>
      <c r="AD126" s="122"/>
      <c r="AE126" s="122"/>
      <c r="AF126" s="122"/>
      <c r="AG126" s="122"/>
      <c r="AH126" s="122"/>
      <c r="AI126" s="122"/>
      <c r="AJ126" s="122"/>
    </row>
    <row r="127" spans="24:36" ht="12.75">
      <c r="X127" s="121"/>
      <c r="Y127" s="122"/>
      <c r="Z127" s="122"/>
      <c r="AA127" s="122"/>
      <c r="AB127" s="122"/>
      <c r="AC127" s="122"/>
      <c r="AD127" s="122"/>
      <c r="AE127" s="122"/>
      <c r="AF127" s="122"/>
      <c r="AG127" s="122"/>
      <c r="AH127" s="122"/>
      <c r="AI127" s="122"/>
      <c r="AJ127" s="122"/>
    </row>
    <row r="128" spans="24:36" ht="12.75">
      <c r="X128" s="121"/>
      <c r="Y128" s="122"/>
      <c r="Z128" s="122"/>
      <c r="AA128" s="122"/>
      <c r="AB128" s="122"/>
      <c r="AC128" s="122"/>
      <c r="AD128" s="122"/>
      <c r="AE128" s="122"/>
      <c r="AF128" s="122"/>
      <c r="AG128" s="122"/>
      <c r="AH128" s="122"/>
      <c r="AI128" s="122"/>
      <c r="AJ128" s="122"/>
    </row>
    <row r="129" spans="24:36" ht="12.75">
      <c r="X129" s="121"/>
      <c r="Y129" s="122"/>
      <c r="Z129" s="122"/>
      <c r="AA129" s="122"/>
      <c r="AB129" s="122"/>
      <c r="AC129" s="122"/>
      <c r="AD129" s="122"/>
      <c r="AE129" s="122"/>
      <c r="AF129" s="122"/>
      <c r="AG129" s="122"/>
      <c r="AH129" s="122"/>
      <c r="AI129" s="122"/>
      <c r="AJ129" s="122"/>
    </row>
    <row r="130" spans="24:36" ht="12.75">
      <c r="X130" s="121"/>
      <c r="Y130" s="122"/>
      <c r="Z130" s="122"/>
      <c r="AA130" s="122"/>
      <c r="AB130" s="122"/>
      <c r="AC130" s="122"/>
      <c r="AD130" s="122"/>
      <c r="AE130" s="122"/>
      <c r="AF130" s="122"/>
      <c r="AG130" s="122"/>
      <c r="AH130" s="122"/>
      <c r="AI130" s="122"/>
      <c r="AJ130" s="122"/>
    </row>
    <row r="131" spans="24:36" ht="12.75">
      <c r="X131" s="121"/>
      <c r="Y131" s="122"/>
      <c r="Z131" s="122"/>
      <c r="AA131" s="122"/>
      <c r="AB131" s="122"/>
      <c r="AC131" s="122"/>
      <c r="AD131" s="122"/>
      <c r="AE131" s="122"/>
      <c r="AF131" s="122"/>
      <c r="AG131" s="122"/>
      <c r="AH131" s="122"/>
      <c r="AI131" s="122"/>
      <c r="AJ131" s="122"/>
    </row>
    <row r="132" spans="24:36" ht="12.75">
      <c r="X132" s="121"/>
      <c r="Y132" s="122"/>
      <c r="Z132" s="122"/>
      <c r="AA132" s="122"/>
      <c r="AB132" s="122"/>
      <c r="AC132" s="122"/>
      <c r="AD132" s="122"/>
      <c r="AE132" s="122"/>
      <c r="AF132" s="122"/>
      <c r="AG132" s="122"/>
      <c r="AH132" s="122"/>
      <c r="AI132" s="122"/>
      <c r="AJ132" s="122"/>
    </row>
    <row r="133" spans="24:36" ht="12.75">
      <c r="X133" s="121"/>
      <c r="Y133" s="122"/>
      <c r="Z133" s="122"/>
      <c r="AA133" s="122"/>
      <c r="AB133" s="122"/>
      <c r="AC133" s="122"/>
      <c r="AD133" s="122"/>
      <c r="AE133" s="122"/>
      <c r="AF133" s="122"/>
      <c r="AG133" s="122"/>
      <c r="AH133" s="122"/>
      <c r="AI133" s="122"/>
      <c r="AJ133" s="122"/>
    </row>
    <row r="134" spans="24:36" ht="12.75">
      <c r="X134" s="121"/>
      <c r="Y134" s="122"/>
      <c r="Z134" s="122"/>
      <c r="AA134" s="122"/>
      <c r="AB134" s="122"/>
      <c r="AC134" s="122"/>
      <c r="AD134" s="122"/>
      <c r="AE134" s="122"/>
      <c r="AF134" s="122"/>
      <c r="AG134" s="122"/>
      <c r="AH134" s="122"/>
      <c r="AI134" s="122"/>
      <c r="AJ134" s="122"/>
    </row>
    <row r="135" spans="24:36" ht="12.75">
      <c r="X135" s="121"/>
      <c r="Y135" s="122"/>
      <c r="Z135" s="122"/>
      <c r="AA135" s="122"/>
      <c r="AB135" s="122"/>
      <c r="AC135" s="122"/>
      <c r="AD135" s="122"/>
      <c r="AE135" s="122"/>
      <c r="AF135" s="122"/>
      <c r="AG135" s="122"/>
      <c r="AH135" s="122"/>
      <c r="AI135" s="122"/>
      <c r="AJ135" s="122"/>
    </row>
    <row r="136" spans="24:36" ht="12.75">
      <c r="X136" s="121"/>
      <c r="Y136" s="122"/>
      <c r="Z136" s="122"/>
      <c r="AA136" s="122"/>
      <c r="AB136" s="122"/>
      <c r="AC136" s="122"/>
      <c r="AD136" s="122"/>
      <c r="AE136" s="122"/>
      <c r="AF136" s="122"/>
      <c r="AG136" s="122"/>
      <c r="AH136" s="122"/>
      <c r="AI136" s="122"/>
      <c r="AJ136" s="122"/>
    </row>
    <row r="137" spans="24:36" ht="12.75">
      <c r="X137" s="121"/>
      <c r="Y137" s="122"/>
      <c r="Z137" s="122"/>
      <c r="AA137" s="122"/>
      <c r="AB137" s="122"/>
      <c r="AC137" s="122"/>
      <c r="AD137" s="122"/>
      <c r="AE137" s="122"/>
      <c r="AF137" s="122"/>
      <c r="AG137" s="122"/>
      <c r="AH137" s="122"/>
      <c r="AI137" s="122"/>
      <c r="AJ137" s="122"/>
    </row>
    <row r="138" spans="24:36" ht="12.75">
      <c r="X138" s="121"/>
      <c r="Y138" s="122"/>
      <c r="Z138" s="122"/>
      <c r="AA138" s="122"/>
      <c r="AB138" s="122"/>
      <c r="AC138" s="122"/>
      <c r="AD138" s="122"/>
      <c r="AE138" s="122"/>
      <c r="AF138" s="122"/>
      <c r="AG138" s="122"/>
      <c r="AH138" s="122"/>
      <c r="AI138" s="122"/>
      <c r="AJ138" s="122"/>
    </row>
    <row r="139" spans="24:36" ht="12.75">
      <c r="X139" s="121"/>
      <c r="Y139" s="122"/>
      <c r="Z139" s="122"/>
      <c r="AA139" s="122"/>
      <c r="AB139" s="122"/>
      <c r="AC139" s="122"/>
      <c r="AD139" s="122"/>
      <c r="AE139" s="122"/>
      <c r="AF139" s="122"/>
      <c r="AG139" s="122"/>
      <c r="AH139" s="122"/>
      <c r="AI139" s="122"/>
      <c r="AJ139" s="122"/>
    </row>
    <row r="140" spans="24:36" ht="12.75">
      <c r="X140" s="121"/>
      <c r="Y140" s="122"/>
      <c r="Z140" s="122"/>
      <c r="AA140" s="122"/>
      <c r="AB140" s="122"/>
      <c r="AC140" s="122"/>
      <c r="AD140" s="122"/>
      <c r="AE140" s="122"/>
      <c r="AF140" s="122"/>
      <c r="AG140" s="122"/>
      <c r="AH140" s="122"/>
      <c r="AI140" s="122"/>
      <c r="AJ140" s="122"/>
    </row>
    <row r="141" spans="24:36" ht="12.75">
      <c r="X141" s="121"/>
      <c r="Y141" s="122"/>
      <c r="Z141" s="122"/>
      <c r="AA141" s="122"/>
      <c r="AB141" s="122"/>
      <c r="AC141" s="122"/>
      <c r="AD141" s="122"/>
      <c r="AE141" s="122"/>
      <c r="AF141" s="122"/>
      <c r="AG141" s="122"/>
      <c r="AH141" s="122"/>
      <c r="AI141" s="122"/>
      <c r="AJ141" s="122"/>
    </row>
    <row r="142" spans="24:36" ht="12.75">
      <c r="X142" s="121"/>
      <c r="Y142" s="122"/>
      <c r="Z142" s="122"/>
      <c r="AA142" s="122"/>
      <c r="AB142" s="122"/>
      <c r="AC142" s="122"/>
      <c r="AD142" s="122"/>
      <c r="AE142" s="122"/>
      <c r="AF142" s="122"/>
      <c r="AG142" s="122"/>
      <c r="AH142" s="122"/>
      <c r="AI142" s="122"/>
      <c r="AJ142" s="122"/>
    </row>
    <row r="143" spans="24:36" ht="12.75">
      <c r="X143" s="121"/>
      <c r="Y143" s="122"/>
      <c r="Z143" s="122"/>
      <c r="AA143" s="122"/>
      <c r="AB143" s="122"/>
      <c r="AC143" s="122"/>
      <c r="AD143" s="122"/>
      <c r="AE143" s="122"/>
      <c r="AF143" s="122"/>
      <c r="AG143" s="122"/>
      <c r="AH143" s="122"/>
      <c r="AI143" s="122"/>
      <c r="AJ143" s="122"/>
    </row>
    <row r="144" spans="24:36" ht="12.75">
      <c r="X144" s="121"/>
      <c r="Y144" s="122"/>
      <c r="Z144" s="122"/>
      <c r="AA144" s="122"/>
      <c r="AB144" s="122"/>
      <c r="AC144" s="122"/>
      <c r="AD144" s="122"/>
      <c r="AE144" s="122"/>
      <c r="AF144" s="122"/>
      <c r="AG144" s="122"/>
      <c r="AH144" s="122"/>
      <c r="AI144" s="122"/>
      <c r="AJ144" s="122"/>
    </row>
    <row r="145" spans="24:36" ht="12.75">
      <c r="X145" s="121"/>
      <c r="Y145" s="122"/>
      <c r="Z145" s="122"/>
      <c r="AA145" s="122"/>
      <c r="AB145" s="122"/>
      <c r="AC145" s="122"/>
      <c r="AD145" s="122"/>
      <c r="AE145" s="122"/>
      <c r="AF145" s="122"/>
      <c r="AG145" s="122"/>
      <c r="AH145" s="122"/>
      <c r="AI145" s="122"/>
      <c r="AJ145" s="122"/>
    </row>
    <row r="146" spans="24:36" ht="12.75">
      <c r="X146" s="121"/>
      <c r="Y146" s="122"/>
      <c r="Z146" s="122"/>
      <c r="AA146" s="122"/>
      <c r="AB146" s="122"/>
      <c r="AC146" s="122"/>
      <c r="AD146" s="122"/>
      <c r="AE146" s="122"/>
      <c r="AF146" s="122"/>
      <c r="AG146" s="122"/>
      <c r="AH146" s="122"/>
      <c r="AI146" s="122"/>
      <c r="AJ146" s="122"/>
    </row>
    <row r="147" spans="24:36" ht="12.75">
      <c r="X147" s="121"/>
      <c r="Y147" s="122"/>
      <c r="Z147" s="122"/>
      <c r="AA147" s="122"/>
      <c r="AB147" s="122"/>
      <c r="AC147" s="122"/>
      <c r="AD147" s="122"/>
      <c r="AE147" s="122"/>
      <c r="AF147" s="122"/>
      <c r="AG147" s="122"/>
      <c r="AH147" s="122"/>
      <c r="AI147" s="122"/>
      <c r="AJ147" s="122"/>
    </row>
    <row r="148" spans="24:36" ht="12.75">
      <c r="X148" s="121"/>
      <c r="Y148" s="122"/>
      <c r="Z148" s="122"/>
      <c r="AA148" s="122"/>
      <c r="AB148" s="122"/>
      <c r="AC148" s="122"/>
      <c r="AD148" s="122"/>
      <c r="AE148" s="122"/>
      <c r="AF148" s="122"/>
      <c r="AG148" s="122"/>
      <c r="AH148" s="122"/>
      <c r="AI148" s="122"/>
      <c r="AJ148" s="122"/>
    </row>
    <row r="149" spans="24:36" ht="12.75">
      <c r="X149" s="121"/>
      <c r="Y149" s="122"/>
      <c r="Z149" s="122"/>
      <c r="AA149" s="122"/>
      <c r="AB149" s="122"/>
      <c r="AC149" s="122"/>
      <c r="AD149" s="122"/>
      <c r="AE149" s="122"/>
      <c r="AF149" s="122"/>
      <c r="AG149" s="122"/>
      <c r="AH149" s="122"/>
      <c r="AI149" s="122"/>
      <c r="AJ149" s="122"/>
    </row>
    <row r="150" spans="24:36" ht="12.75">
      <c r="X150" s="121"/>
      <c r="Y150" s="122"/>
      <c r="Z150" s="122"/>
      <c r="AA150" s="122"/>
      <c r="AB150" s="122"/>
      <c r="AC150" s="122"/>
      <c r="AD150" s="122"/>
      <c r="AE150" s="122"/>
      <c r="AF150" s="122"/>
      <c r="AG150" s="122"/>
      <c r="AH150" s="122"/>
      <c r="AI150" s="122"/>
      <c r="AJ150" s="122"/>
    </row>
    <row r="151" spans="24:36" ht="12.75">
      <c r="X151" s="121"/>
      <c r="Y151" s="122"/>
      <c r="Z151" s="122"/>
      <c r="AA151" s="122"/>
      <c r="AB151" s="122"/>
      <c r="AC151" s="122"/>
      <c r="AD151" s="122"/>
      <c r="AE151" s="122"/>
      <c r="AF151" s="122"/>
      <c r="AG151" s="122"/>
      <c r="AH151" s="122"/>
      <c r="AI151" s="122"/>
      <c r="AJ151" s="122"/>
    </row>
    <row r="152" spans="24:36" ht="12.75">
      <c r="X152" s="121"/>
      <c r="Y152" s="122"/>
      <c r="Z152" s="122"/>
      <c r="AA152" s="122"/>
      <c r="AB152" s="122"/>
      <c r="AC152" s="122"/>
      <c r="AD152" s="122"/>
      <c r="AE152" s="122"/>
      <c r="AF152" s="122"/>
      <c r="AG152" s="122"/>
      <c r="AH152" s="122"/>
      <c r="AI152" s="122"/>
      <c r="AJ152" s="122"/>
    </row>
    <row r="153" spans="24:36" ht="12.75">
      <c r="X153" s="121"/>
      <c r="Y153" s="122"/>
      <c r="Z153" s="122"/>
      <c r="AA153" s="122"/>
      <c r="AB153" s="122"/>
      <c r="AC153" s="122"/>
      <c r="AD153" s="122"/>
      <c r="AE153" s="122"/>
      <c r="AF153" s="122"/>
      <c r="AG153" s="122"/>
      <c r="AH153" s="122"/>
      <c r="AI153" s="122"/>
      <c r="AJ153" s="122"/>
    </row>
    <row r="154" spans="24:36" ht="12.75">
      <c r="X154" s="121"/>
      <c r="Y154" s="122"/>
      <c r="Z154" s="122"/>
      <c r="AA154" s="122"/>
      <c r="AB154" s="122"/>
      <c r="AC154" s="122"/>
      <c r="AD154" s="122"/>
      <c r="AE154" s="122"/>
      <c r="AF154" s="122"/>
      <c r="AG154" s="122"/>
      <c r="AH154" s="122"/>
      <c r="AI154" s="122"/>
      <c r="AJ154" s="122"/>
    </row>
    <row r="155" spans="24:36" ht="12.75">
      <c r="X155" s="121"/>
      <c r="Y155" s="122"/>
      <c r="Z155" s="122"/>
      <c r="AA155" s="122"/>
      <c r="AB155" s="122"/>
      <c r="AC155" s="122"/>
      <c r="AD155" s="122"/>
      <c r="AE155" s="122"/>
      <c r="AF155" s="122"/>
      <c r="AG155" s="122"/>
      <c r="AH155" s="122"/>
      <c r="AI155" s="122"/>
      <c r="AJ155" s="122"/>
    </row>
    <row r="156" spans="24:36" ht="12.75">
      <c r="X156" s="121"/>
      <c r="Y156" s="122"/>
      <c r="Z156" s="122"/>
      <c r="AA156" s="122"/>
      <c r="AB156" s="122"/>
      <c r="AC156" s="122"/>
      <c r="AD156" s="122"/>
      <c r="AE156" s="122"/>
      <c r="AF156" s="122"/>
      <c r="AG156" s="122"/>
      <c r="AH156" s="122"/>
      <c r="AI156" s="122"/>
      <c r="AJ156" s="122"/>
    </row>
    <row r="157" spans="24:36" ht="12.75">
      <c r="X157" s="121"/>
      <c r="Y157" s="122"/>
      <c r="Z157" s="122"/>
      <c r="AA157" s="122"/>
      <c r="AB157" s="122"/>
      <c r="AC157" s="122"/>
      <c r="AD157" s="122"/>
      <c r="AE157" s="122"/>
      <c r="AF157" s="122"/>
      <c r="AG157" s="122"/>
      <c r="AH157" s="122"/>
      <c r="AI157" s="122"/>
      <c r="AJ157" s="122"/>
    </row>
    <row r="158" spans="24:36" ht="12.75">
      <c r="X158" s="121"/>
      <c r="Y158" s="122"/>
      <c r="Z158" s="122"/>
      <c r="AA158" s="122"/>
      <c r="AB158" s="122"/>
      <c r="AC158" s="122"/>
      <c r="AD158" s="122"/>
      <c r="AE158" s="122"/>
      <c r="AF158" s="122"/>
      <c r="AG158" s="122"/>
      <c r="AH158" s="122"/>
      <c r="AI158" s="122"/>
      <c r="AJ158" s="122"/>
    </row>
    <row r="159" spans="24:36" ht="12.75">
      <c r="X159" s="121"/>
      <c r="Y159" s="122"/>
      <c r="Z159" s="122"/>
      <c r="AA159" s="122"/>
      <c r="AB159" s="122"/>
      <c r="AC159" s="122"/>
      <c r="AD159" s="122"/>
      <c r="AE159" s="122"/>
      <c r="AF159" s="122"/>
      <c r="AG159" s="122"/>
      <c r="AH159" s="122"/>
      <c r="AI159" s="122"/>
      <c r="AJ159" s="122"/>
    </row>
    <row r="160" spans="24:36" ht="12.75">
      <c r="X160" s="121"/>
      <c r="Y160" s="122"/>
      <c r="Z160" s="122"/>
      <c r="AA160" s="122"/>
      <c r="AB160" s="122"/>
      <c r="AC160" s="122"/>
      <c r="AD160" s="122"/>
      <c r="AE160" s="122"/>
      <c r="AF160" s="122"/>
      <c r="AG160" s="122"/>
      <c r="AH160" s="122"/>
      <c r="AI160" s="122"/>
      <c r="AJ160" s="122"/>
    </row>
    <row r="161" spans="24:36" ht="12.75">
      <c r="X161" s="121"/>
      <c r="Y161" s="122"/>
      <c r="Z161" s="122"/>
      <c r="AA161" s="122"/>
      <c r="AB161" s="122"/>
      <c r="AC161" s="122"/>
      <c r="AD161" s="122"/>
      <c r="AE161" s="122"/>
      <c r="AF161" s="122"/>
      <c r="AG161" s="122"/>
      <c r="AH161" s="122"/>
      <c r="AI161" s="122"/>
      <c r="AJ161" s="122"/>
    </row>
    <row r="162" spans="24:36" ht="12.75">
      <c r="X162" s="121"/>
      <c r="Y162" s="122"/>
      <c r="Z162" s="122"/>
      <c r="AA162" s="122"/>
      <c r="AB162" s="122"/>
      <c r="AC162" s="122"/>
      <c r="AD162" s="122"/>
      <c r="AE162" s="122"/>
      <c r="AF162" s="122"/>
      <c r="AG162" s="122"/>
      <c r="AH162" s="122"/>
      <c r="AI162" s="122"/>
      <c r="AJ162" s="122"/>
    </row>
    <row r="163" spans="24:36" ht="12.75">
      <c r="X163" s="121"/>
      <c r="Y163" s="122"/>
      <c r="Z163" s="122"/>
      <c r="AA163" s="122"/>
      <c r="AB163" s="122"/>
      <c r="AC163" s="122"/>
      <c r="AD163" s="122"/>
      <c r="AE163" s="122"/>
      <c r="AF163" s="122"/>
      <c r="AG163" s="122"/>
      <c r="AH163" s="122"/>
      <c r="AI163" s="122"/>
      <c r="AJ163" s="122"/>
    </row>
    <row r="164" spans="24:36" ht="12.75">
      <c r="X164" s="121"/>
      <c r="Y164" s="122"/>
      <c r="Z164" s="122"/>
      <c r="AA164" s="122"/>
      <c r="AB164" s="122"/>
      <c r="AC164" s="122"/>
      <c r="AD164" s="122"/>
      <c r="AE164" s="122"/>
      <c r="AF164" s="122"/>
      <c r="AG164" s="122"/>
      <c r="AH164" s="122"/>
      <c r="AI164" s="122"/>
      <c r="AJ164" s="122"/>
    </row>
    <row r="165" spans="24:36" ht="12.75">
      <c r="X165" s="121"/>
      <c r="Y165" s="122"/>
      <c r="Z165" s="122"/>
      <c r="AA165" s="122"/>
      <c r="AB165" s="122"/>
      <c r="AC165" s="122"/>
      <c r="AD165" s="122"/>
      <c r="AE165" s="122"/>
      <c r="AF165" s="122"/>
      <c r="AG165" s="122"/>
      <c r="AH165" s="122"/>
      <c r="AI165" s="122"/>
      <c r="AJ165" s="122"/>
    </row>
    <row r="166" spans="24:36" ht="12.75">
      <c r="X166" s="121"/>
      <c r="Y166" s="122"/>
      <c r="Z166" s="122"/>
      <c r="AA166" s="122"/>
      <c r="AB166" s="122"/>
      <c r="AC166" s="122"/>
      <c r="AD166" s="122"/>
      <c r="AE166" s="122"/>
      <c r="AF166" s="122"/>
      <c r="AG166" s="122"/>
      <c r="AH166" s="122"/>
      <c r="AI166" s="122"/>
      <c r="AJ166" s="122"/>
    </row>
    <row r="167" spans="24:36" ht="12.75">
      <c r="X167" s="121"/>
      <c r="Y167" s="122"/>
      <c r="Z167" s="122"/>
      <c r="AA167" s="122"/>
      <c r="AB167" s="122"/>
      <c r="AC167" s="122"/>
      <c r="AD167" s="122"/>
      <c r="AE167" s="122"/>
      <c r="AF167" s="122"/>
      <c r="AG167" s="122"/>
      <c r="AH167" s="122"/>
      <c r="AI167" s="122"/>
      <c r="AJ167" s="122"/>
    </row>
    <row r="168" spans="24:36" ht="12.75">
      <c r="X168" s="121"/>
      <c r="Y168" s="122"/>
      <c r="Z168" s="122"/>
      <c r="AA168" s="122"/>
      <c r="AB168" s="122"/>
      <c r="AC168" s="122"/>
      <c r="AD168" s="122"/>
      <c r="AE168" s="122"/>
      <c r="AF168" s="122"/>
      <c r="AG168" s="122"/>
      <c r="AH168" s="122"/>
      <c r="AI168" s="122"/>
      <c r="AJ168" s="122"/>
    </row>
    <row r="169" spans="24:36" ht="12.75">
      <c r="X169" s="121"/>
      <c r="Y169" s="122"/>
      <c r="Z169" s="122"/>
      <c r="AA169" s="122"/>
      <c r="AB169" s="122"/>
      <c r="AC169" s="122"/>
      <c r="AD169" s="122"/>
      <c r="AE169" s="122"/>
      <c r="AF169" s="122"/>
      <c r="AG169" s="122"/>
      <c r="AH169" s="122"/>
      <c r="AI169" s="122"/>
      <c r="AJ169" s="122"/>
    </row>
    <row r="170" spans="24:36" ht="12.75">
      <c r="X170" s="121"/>
      <c r="Y170" s="122"/>
      <c r="Z170" s="122"/>
      <c r="AA170" s="122"/>
      <c r="AB170" s="122"/>
      <c r="AC170" s="122"/>
      <c r="AD170" s="122"/>
      <c r="AE170" s="122"/>
      <c r="AF170" s="122"/>
      <c r="AG170" s="122"/>
      <c r="AH170" s="122"/>
      <c r="AI170" s="122"/>
      <c r="AJ170" s="122"/>
    </row>
    <row r="171" spans="24:36" ht="12.75">
      <c r="X171" s="121"/>
      <c r="Y171" s="122"/>
      <c r="Z171" s="122"/>
      <c r="AA171" s="122"/>
      <c r="AB171" s="122"/>
      <c r="AC171" s="122"/>
      <c r="AD171" s="122"/>
      <c r="AE171" s="122"/>
      <c r="AF171" s="122"/>
      <c r="AG171" s="122"/>
      <c r="AH171" s="122"/>
      <c r="AI171" s="122"/>
      <c r="AJ171" s="122"/>
    </row>
    <row r="172" spans="24:36" ht="12.75">
      <c r="X172" s="121"/>
      <c r="Y172" s="122"/>
      <c r="Z172" s="122"/>
      <c r="AA172" s="122"/>
      <c r="AB172" s="122"/>
      <c r="AC172" s="122"/>
      <c r="AD172" s="122"/>
      <c r="AE172" s="122"/>
      <c r="AF172" s="122"/>
      <c r="AG172" s="122"/>
      <c r="AH172" s="122"/>
      <c r="AI172" s="122"/>
      <c r="AJ172" s="122"/>
    </row>
    <row r="173" spans="24:36" ht="12.75">
      <c r="X173" s="121"/>
      <c r="Y173" s="122"/>
      <c r="Z173" s="122"/>
      <c r="AA173" s="122"/>
      <c r="AB173" s="122"/>
      <c r="AC173" s="122"/>
      <c r="AD173" s="122"/>
      <c r="AE173" s="122"/>
      <c r="AF173" s="122"/>
      <c r="AG173" s="122"/>
      <c r="AH173" s="122"/>
      <c r="AI173" s="122"/>
      <c r="AJ173" s="122"/>
    </row>
    <row r="174" spans="24:36" ht="12.75">
      <c r="X174" s="121"/>
      <c r="Y174" s="122"/>
      <c r="Z174" s="122"/>
      <c r="AA174" s="122"/>
      <c r="AB174" s="122"/>
      <c r="AC174" s="122"/>
      <c r="AD174" s="122"/>
      <c r="AE174" s="122"/>
      <c r="AF174" s="122"/>
      <c r="AG174" s="122"/>
      <c r="AH174" s="122"/>
      <c r="AI174" s="122"/>
      <c r="AJ174" s="122"/>
    </row>
    <row r="175" spans="24:36" ht="12.75">
      <c r="X175" s="121"/>
      <c r="Y175" s="122"/>
      <c r="Z175" s="122"/>
      <c r="AA175" s="122"/>
      <c r="AB175" s="122"/>
      <c r="AC175" s="122"/>
      <c r="AD175" s="122"/>
      <c r="AE175" s="122"/>
      <c r="AF175" s="122"/>
      <c r="AG175" s="122"/>
      <c r="AH175" s="122"/>
      <c r="AI175" s="122"/>
      <c r="AJ175" s="122"/>
    </row>
    <row r="176" spans="24:36" ht="12.75">
      <c r="X176" s="121"/>
      <c r="Y176" s="122"/>
      <c r="Z176" s="122"/>
      <c r="AA176" s="122"/>
      <c r="AB176" s="122"/>
      <c r="AC176" s="122"/>
      <c r="AD176" s="122"/>
      <c r="AE176" s="122"/>
      <c r="AF176" s="122"/>
      <c r="AG176" s="122"/>
      <c r="AH176" s="122"/>
      <c r="AI176" s="122"/>
      <c r="AJ176" s="122"/>
    </row>
    <row r="177" spans="24:36" ht="12.75">
      <c r="X177" s="121"/>
      <c r="Y177" s="122"/>
      <c r="Z177" s="122"/>
      <c r="AA177" s="122"/>
      <c r="AB177" s="122"/>
      <c r="AC177" s="122"/>
      <c r="AD177" s="122"/>
      <c r="AE177" s="122"/>
      <c r="AF177" s="122"/>
      <c r="AG177" s="122"/>
      <c r="AH177" s="122"/>
      <c r="AI177" s="122"/>
      <c r="AJ177" s="122"/>
    </row>
    <row r="178" spans="24:36" ht="12.75">
      <c r="X178" s="121"/>
      <c r="Y178" s="122"/>
      <c r="Z178" s="122"/>
      <c r="AA178" s="122"/>
      <c r="AB178" s="122"/>
      <c r="AC178" s="122"/>
      <c r="AD178" s="122"/>
      <c r="AE178" s="122"/>
      <c r="AF178" s="122"/>
      <c r="AG178" s="122"/>
      <c r="AH178" s="122"/>
      <c r="AI178" s="122"/>
      <c r="AJ178" s="122"/>
    </row>
    <row r="179" spans="24:36" ht="12.75">
      <c r="X179" s="121"/>
      <c r="Y179" s="122"/>
      <c r="Z179" s="122"/>
      <c r="AA179" s="122"/>
      <c r="AB179" s="122"/>
      <c r="AC179" s="122"/>
      <c r="AD179" s="122"/>
      <c r="AE179" s="122"/>
      <c r="AF179" s="122"/>
      <c r="AG179" s="122"/>
      <c r="AH179" s="122"/>
      <c r="AI179" s="122"/>
      <c r="AJ179" s="122"/>
    </row>
    <row r="180" spans="24:36" ht="12.75">
      <c r="X180" s="121"/>
      <c r="Y180" s="122"/>
      <c r="Z180" s="122"/>
      <c r="AA180" s="122"/>
      <c r="AB180" s="122"/>
      <c r="AC180" s="122"/>
      <c r="AD180" s="122"/>
      <c r="AE180" s="122"/>
      <c r="AF180" s="122"/>
      <c r="AG180" s="122"/>
      <c r="AH180" s="122"/>
      <c r="AI180" s="122"/>
      <c r="AJ180" s="122"/>
    </row>
    <row r="181" spans="24:36" ht="12.75">
      <c r="X181" s="121"/>
      <c r="Y181" s="122"/>
      <c r="Z181" s="122"/>
      <c r="AA181" s="122"/>
      <c r="AB181" s="122"/>
      <c r="AC181" s="122"/>
      <c r="AD181" s="122"/>
      <c r="AE181" s="122"/>
      <c r="AF181" s="122"/>
      <c r="AG181" s="122"/>
      <c r="AH181" s="122"/>
      <c r="AI181" s="122"/>
      <c r="AJ181" s="122"/>
    </row>
    <row r="182" spans="24:36" ht="12.75">
      <c r="X182" s="121"/>
      <c r="Y182" s="122"/>
      <c r="Z182" s="122"/>
      <c r="AA182" s="122"/>
      <c r="AB182" s="122"/>
      <c r="AC182" s="122"/>
      <c r="AD182" s="122"/>
      <c r="AE182" s="122"/>
      <c r="AF182" s="122"/>
      <c r="AG182" s="122"/>
      <c r="AH182" s="122"/>
      <c r="AI182" s="122"/>
      <c r="AJ182" s="122"/>
    </row>
    <row r="183" spans="24:36" ht="12.75">
      <c r="X183" s="121"/>
      <c r="Y183" s="122"/>
      <c r="Z183" s="122"/>
      <c r="AA183" s="122"/>
      <c r="AB183" s="122"/>
      <c r="AC183" s="122"/>
      <c r="AD183" s="122"/>
      <c r="AE183" s="122"/>
      <c r="AF183" s="122"/>
      <c r="AG183" s="122"/>
      <c r="AH183" s="122"/>
      <c r="AI183" s="122"/>
      <c r="AJ183" s="122"/>
    </row>
    <row r="184" spans="24:36" ht="12.75">
      <c r="X184" s="121"/>
      <c r="Y184" s="122"/>
      <c r="Z184" s="122"/>
      <c r="AA184" s="122"/>
      <c r="AB184" s="122"/>
      <c r="AC184" s="122"/>
      <c r="AD184" s="122"/>
      <c r="AE184" s="122"/>
      <c r="AF184" s="122"/>
      <c r="AG184" s="122"/>
      <c r="AH184" s="122"/>
      <c r="AI184" s="122"/>
      <c r="AJ184" s="122"/>
    </row>
    <row r="185" spans="24:36" ht="12.75">
      <c r="X185" s="121"/>
      <c r="Y185" s="122"/>
      <c r="Z185" s="122"/>
      <c r="AA185" s="122"/>
      <c r="AB185" s="122"/>
      <c r="AC185" s="122"/>
      <c r="AD185" s="122"/>
      <c r="AE185" s="122"/>
      <c r="AF185" s="122"/>
      <c r="AG185" s="122"/>
      <c r="AH185" s="122"/>
      <c r="AI185" s="122"/>
      <c r="AJ185" s="122"/>
    </row>
    <row r="186" spans="24:36" ht="12.75">
      <c r="X186" s="121"/>
      <c r="Y186" s="122"/>
      <c r="Z186" s="122"/>
      <c r="AA186" s="122"/>
      <c r="AB186" s="122"/>
      <c r="AC186" s="122"/>
      <c r="AD186" s="122"/>
      <c r="AE186" s="122"/>
      <c r="AF186" s="122"/>
      <c r="AG186" s="122"/>
      <c r="AH186" s="122"/>
      <c r="AI186" s="122"/>
      <c r="AJ186" s="122"/>
    </row>
    <row r="187" spans="24:36" ht="12.75">
      <c r="X187" s="121"/>
      <c r="Y187" s="122"/>
      <c r="Z187" s="122"/>
      <c r="AA187" s="122"/>
      <c r="AB187" s="122"/>
      <c r="AC187" s="122"/>
      <c r="AD187" s="122"/>
      <c r="AE187" s="122"/>
      <c r="AF187" s="122"/>
      <c r="AG187" s="122"/>
      <c r="AH187" s="122"/>
      <c r="AI187" s="122"/>
      <c r="AJ187" s="122"/>
    </row>
    <row r="188" spans="24:36" ht="12.75">
      <c r="X188" s="121"/>
      <c r="Y188" s="122"/>
      <c r="Z188" s="122"/>
      <c r="AA188" s="122"/>
      <c r="AB188" s="122"/>
      <c r="AC188" s="122"/>
      <c r="AD188" s="122"/>
      <c r="AE188" s="122"/>
      <c r="AF188" s="122"/>
      <c r="AG188" s="122"/>
      <c r="AH188" s="122"/>
      <c r="AI188" s="122"/>
      <c r="AJ188" s="122"/>
    </row>
    <row r="189" spans="24:36" ht="12.75">
      <c r="X189" s="121"/>
      <c r="Y189" s="122"/>
      <c r="Z189" s="122"/>
      <c r="AA189" s="122"/>
      <c r="AB189" s="122"/>
      <c r="AC189" s="122"/>
      <c r="AD189" s="122"/>
      <c r="AE189" s="122"/>
      <c r="AF189" s="122"/>
      <c r="AG189" s="122"/>
      <c r="AH189" s="122"/>
      <c r="AI189" s="122"/>
      <c r="AJ189" s="122"/>
    </row>
    <row r="190" spans="24:36" ht="12.75">
      <c r="X190" s="121"/>
      <c r="Y190" s="122"/>
      <c r="Z190" s="122"/>
      <c r="AA190" s="122"/>
      <c r="AB190" s="122"/>
      <c r="AC190" s="122"/>
      <c r="AD190" s="122"/>
      <c r="AE190" s="122"/>
      <c r="AF190" s="122"/>
      <c r="AG190" s="122"/>
      <c r="AH190" s="122"/>
      <c r="AI190" s="122"/>
      <c r="AJ190" s="122"/>
    </row>
    <row r="191" spans="24:36" ht="12.75">
      <c r="X191" s="121"/>
      <c r="Y191" s="122"/>
      <c r="Z191" s="122"/>
      <c r="AA191" s="122"/>
      <c r="AB191" s="122"/>
      <c r="AC191" s="122"/>
      <c r="AD191" s="122"/>
      <c r="AE191" s="122"/>
      <c r="AF191" s="122"/>
      <c r="AG191" s="122"/>
      <c r="AH191" s="122"/>
      <c r="AI191" s="122"/>
      <c r="AJ191" s="122"/>
    </row>
    <row r="192" spans="24:36" ht="12.75">
      <c r="X192" s="121"/>
      <c r="Y192" s="122"/>
      <c r="Z192" s="122"/>
      <c r="AA192" s="122"/>
      <c r="AB192" s="122"/>
      <c r="AC192" s="122"/>
      <c r="AD192" s="122"/>
      <c r="AE192" s="122"/>
      <c r="AF192" s="122"/>
      <c r="AG192" s="122"/>
      <c r="AH192" s="122"/>
      <c r="AI192" s="122"/>
      <c r="AJ192" s="122"/>
    </row>
    <row r="193" spans="24:36" ht="12.75">
      <c r="X193" s="121"/>
      <c r="Y193" s="122"/>
      <c r="Z193" s="122"/>
      <c r="AA193" s="122"/>
      <c r="AB193" s="122"/>
      <c r="AC193" s="122"/>
      <c r="AD193" s="122"/>
      <c r="AE193" s="122"/>
      <c r="AF193" s="122"/>
      <c r="AG193" s="122"/>
      <c r="AH193" s="122"/>
      <c r="AI193" s="122"/>
      <c r="AJ193" s="122"/>
    </row>
    <row r="194" spans="24:36" ht="12.75">
      <c r="X194" s="121"/>
      <c r="Y194" s="122"/>
      <c r="Z194" s="122"/>
      <c r="AA194" s="122"/>
      <c r="AB194" s="122"/>
      <c r="AC194" s="122"/>
      <c r="AD194" s="122"/>
      <c r="AE194" s="122"/>
      <c r="AF194" s="122"/>
      <c r="AG194" s="122"/>
      <c r="AH194" s="122"/>
      <c r="AI194" s="122"/>
      <c r="AJ194" s="122"/>
    </row>
    <row r="195" spans="24:36" ht="12.75">
      <c r="X195" s="121"/>
      <c r="Y195" s="122"/>
      <c r="Z195" s="122"/>
      <c r="AA195" s="122"/>
      <c r="AB195" s="122"/>
      <c r="AC195" s="122"/>
      <c r="AD195" s="122"/>
      <c r="AE195" s="122"/>
      <c r="AF195" s="122"/>
      <c r="AG195" s="122"/>
      <c r="AH195" s="122"/>
      <c r="AI195" s="122"/>
      <c r="AJ195" s="122"/>
    </row>
    <row r="196" spans="24:36" ht="12.75">
      <c r="X196" s="121"/>
      <c r="Y196" s="122"/>
      <c r="Z196" s="122"/>
      <c r="AA196" s="122"/>
      <c r="AB196" s="122"/>
      <c r="AC196" s="122"/>
      <c r="AD196" s="122"/>
      <c r="AE196" s="122"/>
      <c r="AF196" s="122"/>
      <c r="AG196" s="122"/>
      <c r="AH196" s="122"/>
      <c r="AI196" s="122"/>
      <c r="AJ196" s="122"/>
    </row>
    <row r="197" spans="24:36" ht="12.75">
      <c r="X197" s="121"/>
      <c r="Y197" s="122"/>
      <c r="Z197" s="122"/>
      <c r="AA197" s="122"/>
      <c r="AB197" s="122"/>
      <c r="AC197" s="122"/>
      <c r="AD197" s="122"/>
      <c r="AE197" s="122"/>
      <c r="AF197" s="122"/>
      <c r="AG197" s="122"/>
      <c r="AH197" s="122"/>
      <c r="AI197" s="122"/>
      <c r="AJ197" s="122"/>
    </row>
    <row r="198" spans="24:36" ht="12.75">
      <c r="X198" s="121"/>
      <c r="Y198" s="122"/>
      <c r="Z198" s="122"/>
      <c r="AA198" s="122"/>
      <c r="AB198" s="122"/>
      <c r="AC198" s="122"/>
      <c r="AD198" s="122"/>
      <c r="AE198" s="122"/>
      <c r="AF198" s="122"/>
      <c r="AG198" s="122"/>
      <c r="AH198" s="122"/>
      <c r="AI198" s="122"/>
      <c r="AJ198" s="122"/>
    </row>
    <row r="199" spans="24:36" ht="12.75">
      <c r="X199" s="121"/>
      <c r="Y199" s="122"/>
      <c r="Z199" s="122"/>
      <c r="AA199" s="122"/>
      <c r="AB199" s="122"/>
      <c r="AC199" s="122"/>
      <c r="AD199" s="122"/>
      <c r="AE199" s="122"/>
      <c r="AF199" s="122"/>
      <c r="AG199" s="122"/>
      <c r="AH199" s="122"/>
      <c r="AI199" s="122"/>
      <c r="AJ199" s="122"/>
    </row>
    <row r="200" spans="24:36" ht="12.75">
      <c r="X200" s="121"/>
      <c r="Y200" s="122"/>
      <c r="Z200" s="122"/>
      <c r="AA200" s="122"/>
      <c r="AB200" s="122"/>
      <c r="AC200" s="122"/>
      <c r="AD200" s="122"/>
      <c r="AE200" s="122"/>
      <c r="AF200" s="122"/>
      <c r="AG200" s="122"/>
      <c r="AH200" s="122"/>
      <c r="AI200" s="122"/>
      <c r="AJ200" s="122"/>
    </row>
    <row r="201" spans="24:36" ht="12.75">
      <c r="X201" s="121"/>
      <c r="Y201" s="122"/>
      <c r="Z201" s="122"/>
      <c r="AA201" s="122"/>
      <c r="AB201" s="122"/>
      <c r="AC201" s="122"/>
      <c r="AD201" s="122"/>
      <c r="AE201" s="122"/>
      <c r="AF201" s="122"/>
      <c r="AG201" s="122"/>
      <c r="AH201" s="122"/>
      <c r="AI201" s="122"/>
      <c r="AJ201" s="122"/>
    </row>
    <row r="202" spans="24:36" ht="12.75">
      <c r="X202" s="121"/>
      <c r="Y202" s="122"/>
      <c r="Z202" s="122"/>
      <c r="AA202" s="122"/>
      <c r="AB202" s="122"/>
      <c r="AC202" s="122"/>
      <c r="AD202" s="122"/>
      <c r="AE202" s="122"/>
      <c r="AF202" s="122"/>
      <c r="AG202" s="122"/>
      <c r="AH202" s="122"/>
      <c r="AI202" s="122"/>
      <c r="AJ202" s="122"/>
    </row>
    <row r="203" spans="24:36" ht="12.75">
      <c r="X203" s="121"/>
      <c r="Y203" s="122"/>
      <c r="Z203" s="122"/>
      <c r="AA203" s="122"/>
      <c r="AB203" s="122"/>
      <c r="AC203" s="122"/>
      <c r="AD203" s="122"/>
      <c r="AE203" s="122"/>
      <c r="AF203" s="122"/>
      <c r="AG203" s="122"/>
      <c r="AH203" s="122"/>
      <c r="AI203" s="122"/>
      <c r="AJ203" s="122"/>
    </row>
    <row r="204" spans="24:36" ht="12.75">
      <c r="X204" s="121"/>
      <c r="Y204" s="122"/>
      <c r="Z204" s="122"/>
      <c r="AA204" s="122"/>
      <c r="AB204" s="122"/>
      <c r="AC204" s="122"/>
      <c r="AD204" s="122"/>
      <c r="AE204" s="122"/>
      <c r="AF204" s="122"/>
      <c r="AG204" s="122"/>
      <c r="AH204" s="122"/>
      <c r="AI204" s="122"/>
      <c r="AJ204" s="122"/>
    </row>
    <row r="205" spans="24:36" ht="12.75">
      <c r="X205" s="121"/>
      <c r="Y205" s="122"/>
      <c r="Z205" s="122"/>
      <c r="AA205" s="122"/>
      <c r="AB205" s="122"/>
      <c r="AC205" s="122"/>
      <c r="AD205" s="122"/>
      <c r="AE205" s="122"/>
      <c r="AF205" s="122"/>
      <c r="AG205" s="122"/>
      <c r="AH205" s="122"/>
      <c r="AI205" s="122"/>
      <c r="AJ205" s="122"/>
    </row>
    <row r="206" spans="24:36" ht="12.75">
      <c r="X206" s="121"/>
      <c r="Y206" s="122"/>
      <c r="Z206" s="122"/>
      <c r="AA206" s="122"/>
      <c r="AB206" s="122"/>
      <c r="AC206" s="122"/>
      <c r="AD206" s="122"/>
      <c r="AE206" s="122"/>
      <c r="AF206" s="122"/>
      <c r="AG206" s="122"/>
      <c r="AH206" s="122"/>
      <c r="AI206" s="122"/>
      <c r="AJ206" s="122"/>
    </row>
    <row r="207" spans="24:36" ht="12.75">
      <c r="X207" s="121"/>
      <c r="Y207" s="122"/>
      <c r="Z207" s="122"/>
      <c r="AA207" s="122"/>
      <c r="AB207" s="122"/>
      <c r="AC207" s="122"/>
      <c r="AD207" s="122"/>
      <c r="AE207" s="122"/>
      <c r="AF207" s="122"/>
      <c r="AG207" s="122"/>
      <c r="AH207" s="122"/>
      <c r="AI207" s="122"/>
      <c r="AJ207" s="122"/>
    </row>
    <row r="208" spans="24:36" ht="12.75">
      <c r="X208" s="121"/>
      <c r="Y208" s="122"/>
      <c r="Z208" s="122"/>
      <c r="AA208" s="122"/>
      <c r="AB208" s="122"/>
      <c r="AC208" s="122"/>
      <c r="AD208" s="122"/>
      <c r="AE208" s="122"/>
      <c r="AF208" s="122"/>
      <c r="AG208" s="122"/>
      <c r="AH208" s="122"/>
      <c r="AI208" s="122"/>
      <c r="AJ208" s="122"/>
    </row>
    <row r="209" spans="24:36" ht="12.75">
      <c r="X209" s="121"/>
      <c r="Y209" s="122"/>
      <c r="Z209" s="122"/>
      <c r="AA209" s="122"/>
      <c r="AB209" s="122"/>
      <c r="AC209" s="122"/>
      <c r="AD209" s="122"/>
      <c r="AE209" s="122"/>
      <c r="AF209" s="122"/>
      <c r="AG209" s="122"/>
      <c r="AH209" s="122"/>
      <c r="AI209" s="122"/>
      <c r="AJ209" s="122"/>
    </row>
    <row r="210" spans="24:36" ht="12.75">
      <c r="X210" s="121"/>
      <c r="Y210" s="122"/>
      <c r="Z210" s="122"/>
      <c r="AA210" s="122"/>
      <c r="AB210" s="122"/>
      <c r="AC210" s="122"/>
      <c r="AD210" s="122"/>
      <c r="AE210" s="122"/>
      <c r="AF210" s="122"/>
      <c r="AG210" s="122"/>
      <c r="AH210" s="122"/>
      <c r="AI210" s="122"/>
      <c r="AJ210" s="122"/>
    </row>
  </sheetData>
  <sheetProtection password="CCCA" sheet="1" objects="1" scenarios="1" selectLockedCells="1"/>
  <protectedRanges>
    <protectedRange sqref="B50 B61 B39 S42 S65:S67 E65:E67 S54:S57" name="Oblast7_3"/>
    <protectedRange sqref="G8" name="Oblast2_3"/>
    <protectedRange sqref="P13:P14 I12:I14 G7" name="Oblast1_5"/>
    <protectedRange sqref="L18:L27 O19:P27 O18 C28 R18:R27" name="Oblast5_3"/>
    <protectedRange sqref="G3" name="Oblast1_1_3"/>
    <protectedRange sqref="T65 T42 T54:T57" name="Oblast1_4_3"/>
  </protectedRanges>
  <mergeCells count="115">
    <mergeCell ref="B59:T59"/>
    <mergeCell ref="B61:W61"/>
    <mergeCell ref="E65:G65"/>
    <mergeCell ref="R65:S65"/>
    <mergeCell ref="T65:W65"/>
    <mergeCell ref="P42:S42"/>
    <mergeCell ref="T42:W42"/>
    <mergeCell ref="B48:P48"/>
    <mergeCell ref="B50:W50"/>
    <mergeCell ref="R54:S54"/>
    <mergeCell ref="T54:W54"/>
    <mergeCell ref="C32:R32"/>
    <mergeCell ref="T32:U32"/>
    <mergeCell ref="D34:U34"/>
    <mergeCell ref="D35:U35"/>
    <mergeCell ref="B37:P37"/>
    <mergeCell ref="B39:W39"/>
    <mergeCell ref="C29:R29"/>
    <mergeCell ref="T29:U29"/>
    <mergeCell ref="C30:R30"/>
    <mergeCell ref="T30:U30"/>
    <mergeCell ref="C31:R31"/>
    <mergeCell ref="T31:U31"/>
    <mergeCell ref="C28:D28"/>
    <mergeCell ref="E28:G28"/>
    <mergeCell ref="H28:K28"/>
    <mergeCell ref="L28:N28"/>
    <mergeCell ref="O28:Q28"/>
    <mergeCell ref="T28:U28"/>
    <mergeCell ref="C27:D27"/>
    <mergeCell ref="E27:G27"/>
    <mergeCell ref="H27:K27"/>
    <mergeCell ref="L27:N27"/>
    <mergeCell ref="O27:Q27"/>
    <mergeCell ref="T27:U27"/>
    <mergeCell ref="C26:D26"/>
    <mergeCell ref="E26:G26"/>
    <mergeCell ref="H26:K26"/>
    <mergeCell ref="L26:N26"/>
    <mergeCell ref="O26:Q26"/>
    <mergeCell ref="T26:U26"/>
    <mergeCell ref="C25:D25"/>
    <mergeCell ref="E25:G25"/>
    <mergeCell ref="H25:K25"/>
    <mergeCell ref="L25:N25"/>
    <mergeCell ref="O25:Q25"/>
    <mergeCell ref="T25:U25"/>
    <mergeCell ref="C24:D24"/>
    <mergeCell ref="E24:G24"/>
    <mergeCell ref="H24:K24"/>
    <mergeCell ref="L24:N24"/>
    <mergeCell ref="O24:Q24"/>
    <mergeCell ref="T24:U24"/>
    <mergeCell ref="C23:D23"/>
    <mergeCell ref="E23:G23"/>
    <mergeCell ref="H23:K23"/>
    <mergeCell ref="L23:N23"/>
    <mergeCell ref="O23:Q23"/>
    <mergeCell ref="T23:U23"/>
    <mergeCell ref="C22:D22"/>
    <mergeCell ref="E22:G22"/>
    <mergeCell ref="H22:K22"/>
    <mergeCell ref="L22:N22"/>
    <mergeCell ref="O22:Q22"/>
    <mergeCell ref="T22:U22"/>
    <mergeCell ref="C21:D21"/>
    <mergeCell ref="E21:G21"/>
    <mergeCell ref="H21:K21"/>
    <mergeCell ref="L21:N21"/>
    <mergeCell ref="O21:Q21"/>
    <mergeCell ref="T21:U21"/>
    <mergeCell ref="C20:D20"/>
    <mergeCell ref="E20:G20"/>
    <mergeCell ref="H20:K20"/>
    <mergeCell ref="L20:N20"/>
    <mergeCell ref="O20:Q20"/>
    <mergeCell ref="T20:U20"/>
    <mergeCell ref="C19:D19"/>
    <mergeCell ref="E19:G19"/>
    <mergeCell ref="H19:K19"/>
    <mergeCell ref="L19:N19"/>
    <mergeCell ref="O19:Q19"/>
    <mergeCell ref="T19:U19"/>
    <mergeCell ref="T17:U17"/>
    <mergeCell ref="C18:D18"/>
    <mergeCell ref="E18:G18"/>
    <mergeCell ref="H18:K18"/>
    <mergeCell ref="L18:N18"/>
    <mergeCell ref="O18:Q18"/>
    <mergeCell ref="T18:U18"/>
    <mergeCell ref="D13:H13"/>
    <mergeCell ref="I13:K13"/>
    <mergeCell ref="L13:O13"/>
    <mergeCell ref="P13:W13"/>
    <mergeCell ref="B15:W15"/>
    <mergeCell ref="C17:D17"/>
    <mergeCell ref="E17:G17"/>
    <mergeCell ref="H17:K17"/>
    <mergeCell ref="L17:N17"/>
    <mergeCell ref="O17:Q17"/>
    <mergeCell ref="D7:F7"/>
    <mergeCell ref="G7:W7"/>
    <mergeCell ref="N8:W8"/>
    <mergeCell ref="B9:W9"/>
    <mergeCell ref="B10:W10"/>
    <mergeCell ref="D12:H12"/>
    <mergeCell ref="I12:W12"/>
    <mergeCell ref="D3:F3"/>
    <mergeCell ref="G3:J3"/>
    <mergeCell ref="L3:R3"/>
    <mergeCell ref="S3:W3"/>
    <mergeCell ref="D5:G5"/>
    <mergeCell ref="H5:J5"/>
    <mergeCell ref="L5:R5"/>
    <mergeCell ref="S5:U5"/>
  </mergeCells>
  <conditionalFormatting sqref="T65 D7:D8 D3 D12:D14 E13:H14 R54:S54 U66:W67 G65:G67 E65:E67 T54:T57 T42 P42">
    <cfRule type="cellIs" priority="17" dxfId="3" operator="equal" stopIfTrue="1">
      <formula>0</formula>
    </cfRule>
  </conditionalFormatting>
  <conditionalFormatting sqref="B38 B41:B47">
    <cfRule type="cellIs" priority="16" dxfId="17" operator="equal" stopIfTrue="1">
      <formula>1</formula>
    </cfRule>
  </conditionalFormatting>
  <conditionalFormatting sqref="S3:W3">
    <cfRule type="cellIs" priority="18" dxfId="16" operator="greaterThan" stopIfTrue="1">
      <formula>0</formula>
    </cfRule>
  </conditionalFormatting>
  <conditionalFormatting sqref="B48:P48">
    <cfRule type="cellIs" priority="15" dxfId="2" operator="equal" stopIfTrue="1">
      <formula>0</formula>
    </cfRule>
  </conditionalFormatting>
  <conditionalFormatting sqref="B35:C36 B34 B33:C33 B30:B32">
    <cfRule type="containsText" priority="14" dxfId="251" operator="containsText" stopIfTrue="1" text="Kontrola">
      <formula>NOT(ISERROR(SEARCH("Kontrola",B30)))</formula>
    </cfRule>
  </conditionalFormatting>
  <conditionalFormatting sqref="W36">
    <cfRule type="notContainsBlanks" priority="19" dxfId="250" stopIfTrue="1">
      <formula>LEN(TRIM(W36))&gt;0</formula>
    </cfRule>
  </conditionalFormatting>
  <conditionalFormatting sqref="W36">
    <cfRule type="cellIs" priority="13" dxfId="256" operator="lessThan" stopIfTrue="1">
      <formula>0</formula>
    </cfRule>
  </conditionalFormatting>
  <conditionalFormatting sqref="D36:J36 D35">
    <cfRule type="containsText" priority="12" dxfId="251" operator="containsText" stopIfTrue="1" text="Kontrola">
      <formula>NOT(ISERROR(SEARCH("Kontrola",D35)))</formula>
    </cfRule>
  </conditionalFormatting>
  <conditionalFormatting sqref="L3">
    <cfRule type="cellIs" priority="11" dxfId="3" operator="lessThan" stopIfTrue="1">
      <formula>1</formula>
    </cfRule>
  </conditionalFormatting>
  <conditionalFormatting sqref="V34">
    <cfRule type="containsText" priority="8" dxfId="251" operator="containsText" stopIfTrue="1" text="neobsahuje">
      <formula>NOT(ISERROR(SEARCH("neobsahuje",V34)))</formula>
    </cfRule>
    <cfRule type="containsText" priority="10" dxfId="252" operator="containsText" stopIfTrue="1" text="Opravte">
      <formula>NOT(ISERROR(SEARCH("Opravte",V34)))</formula>
    </cfRule>
  </conditionalFormatting>
  <conditionalFormatting sqref="K36:V36 V35">
    <cfRule type="containsText" priority="7" dxfId="251" operator="containsText" stopIfTrue="1" text="neobsahuje">
      <formula>NOT(ISERROR(SEARCH("neobsahuje",K35)))</formula>
    </cfRule>
    <cfRule type="containsText" priority="9" dxfId="252" operator="containsText" stopIfTrue="1" text="Opravte">
      <formula>NOT(ISERROR(SEARCH("Opravte",K35)))</formula>
    </cfRule>
  </conditionalFormatting>
  <conditionalFormatting sqref="D34">
    <cfRule type="cellIs" priority="6" dxfId="3" operator="equal" stopIfTrue="1">
      <formula>0</formula>
    </cfRule>
  </conditionalFormatting>
  <conditionalFormatting sqref="D5:D6">
    <cfRule type="cellIs" priority="5" dxfId="3" operator="equal" stopIfTrue="1">
      <formula>0</formula>
    </cfRule>
  </conditionalFormatting>
  <conditionalFormatting sqref="L5:L6">
    <cfRule type="cellIs" priority="4" dxfId="3" operator="equal" stopIfTrue="1">
      <formula>0</formula>
    </cfRule>
  </conditionalFormatting>
  <conditionalFormatting sqref="B37:P37">
    <cfRule type="cellIs" priority="3" dxfId="2" operator="equal" stopIfTrue="1">
      <formula>0</formula>
    </cfRule>
  </conditionalFormatting>
  <conditionalFormatting sqref="T29:U29">
    <cfRule type="cellIs" priority="2" dxfId="0" operator="greaterThan" stopIfTrue="1">
      <formula>0</formula>
    </cfRule>
  </conditionalFormatting>
  <conditionalFormatting sqref="S29">
    <cfRule type="cellIs" priority="1" dxfId="0" operator="greaterThan" stopIfTrue="1">
      <formula>0</formula>
    </cfRule>
  </conditionalFormatting>
  <dataValidations count="8">
    <dataValidation type="list" allowBlank="1" showInputMessage="1" showErrorMessage="1" sqref="H18:H27">
      <formula1>$AI$3:$AI$8</formula1>
    </dataValidation>
    <dataValidation type="whole" allowBlank="1" showInputMessage="1" showErrorMessage="1" error="Nepoužívejte textové znaky" sqref="R18:R28">
      <formula1>0</formula1>
      <formula2>1000000000</formula2>
    </dataValidation>
    <dataValidation type="date" operator="greaterThan" allowBlank="1" showInputMessage="1" showErrorMessage="1" error="Datum je před datem podání žádosti" sqref="S5:U5">
      <formula1>H5</formula1>
    </dataValidation>
    <dataValidation type="decimal" allowBlank="1" showInputMessage="1" showErrorMessage="1" prompt="Ič je 8ciferné číslo.Pokud zadáte číslo kratší, bude na začátku doplněno nulami" error="Ič je 8ciferné číslo" sqref="I13:K14">
      <formula1>1</formula1>
      <formula2>99999999</formula2>
    </dataValidation>
    <dataValidation type="date" allowBlank="1" showInputMessage="1" showErrorMessage="1" error="Neplatné datum. Datum se zapisuje ve tvaru DD.MM.RRRR" sqref="T54:W54 T42:W42">
      <formula1>32874</formula1>
      <formula2>73415</formula2>
    </dataValidation>
    <dataValidation type="whole" allowBlank="1" showInputMessage="1" showErrorMessage="1" error="Částka se zapisuje bez textových znaků" sqref="S3:W3">
      <formula1>0</formula1>
      <formula2>1000000000</formula2>
    </dataValidation>
    <dataValidation type="textLength" operator="lessThanOrEqual" allowBlank="1" showInputMessage="1" showErrorMessage="1" error="Název může mít délku nejvýše 100 znaků" sqref="G8:M8">
      <formula1>100</formula1>
    </dataValidation>
    <dataValidation type="date" allowBlank="1" showInputMessage="1" showErrorMessage="1" error="Neplatné datum" sqref="T65 T55:T57">
      <formula1>32874</formula1>
      <formula2>73415</formula2>
    </dataValidation>
  </dataValidations>
  <printOptions/>
  <pageMargins left="0.1968503937007874" right="0.5905511811023623" top="0.5905511811023623" bottom="0.5905511811023623" header="0.2755905511811024" footer="0.2755905511811024"/>
  <pageSetup fitToHeight="1" fitToWidth="1" horizontalDpi="600" verticalDpi="600" orientation="portrait" paperSize="9" scale="69" r:id="rId4"/>
  <headerFooter>
    <oddFooter>&amp;LTabulka osobních nákladů&amp;R&amp;P /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Hlavackova</dc:creator>
  <cp:keywords/>
  <dc:description/>
  <cp:lastModifiedBy>Hlaváčková Jana</cp:lastModifiedBy>
  <cp:lastPrinted>2019-11-18T12:10:33Z</cp:lastPrinted>
  <dcterms:created xsi:type="dcterms:W3CDTF">2011-12-31T15:56:54Z</dcterms:created>
  <dcterms:modified xsi:type="dcterms:W3CDTF">2019-11-18T13:25:24Z</dcterms:modified>
  <cp:category>Veřejné</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Tagging.ClassificationMark.P00">
    <vt:lpwstr>&lt;ClassificationMark xmlns:xsi="http://www.w3.org/2001/XMLSchema-instance" xmlns:xsd="http://www.w3.org/2001/XMLSchema" margin="NaN" class="C0" owner="Jana Hlavackova" position="TopRight" marginX="0" marginY="0" classifiedOn="2018-05-28T14:47:09.45847</vt:lpwstr>
  </property>
  <property fmtid="{D5CDD505-2E9C-101B-9397-08002B2CF9AE}" pid="3" name="DocumentTagging.ClassificationMark.P01">
    <vt:lpwstr>49+02:00" showPrintedBy="false" showPrintDate="false" language="cs" ApplicationVersion="Microsoft Excel, 14.0" addinVersion="5.10.5.29" template="CEZ"&gt;&lt;history bulk="false" class="Veřejné" code="C0" user="Pojslová Ivana" divisionPrefix="NDC ČEZ" mapp</vt:lpwstr>
  </property>
  <property fmtid="{D5CDD505-2E9C-101B-9397-08002B2CF9AE}" pid="4" name="DocumentTagging.ClassificationMark.P02">
    <vt:lpwstr>ingVersion="1" date="2018-05-28T14:47:09.6813998+02:00" /&gt;&lt;recipients /&gt;&lt;documentOwners /&gt;&lt;/ClassificationMark&gt;</vt:lpwstr>
  </property>
  <property fmtid="{D5CDD505-2E9C-101B-9397-08002B2CF9AE}" pid="5" name="DocumentTagging.ClassificationMark">
    <vt:lpwstr>￼PARTS:3</vt:lpwstr>
  </property>
  <property fmtid="{D5CDD505-2E9C-101B-9397-08002B2CF9AE}" pid="6" name="DocumentClasification">
    <vt:lpwstr>Veřejné</vt:lpwstr>
  </property>
  <property fmtid="{D5CDD505-2E9C-101B-9397-08002B2CF9AE}" pid="7" name="CEZ_DLP">
    <vt:lpwstr>CEZ:NDC ČEZ:D</vt:lpwstr>
  </property>
</Properties>
</file>